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plavilink\korisnici\ctr\racunovodstvo\"/>
    </mc:Choice>
  </mc:AlternateContent>
  <xr:revisionPtr revIDLastSave="0" documentId="13_ncr:1_{1845C961-9AD8-4E91-B3F4-7A3440416FBE}" xr6:coauthVersionLast="47" xr6:coauthVersionMax="47" xr10:uidLastSave="{00000000-0000-0000-0000-000000000000}"/>
  <bookViews>
    <workbookView xWindow="-98" yWindow="-98" windowWidth="28996" windowHeight="157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G333" i="9"/>
  <c r="F333" i="9"/>
  <c r="E333" i="9"/>
  <c r="B333" i="9" s="1"/>
  <c r="H332" i="9"/>
  <c r="E332" i="9" s="1"/>
  <c r="B332" i="9" s="1"/>
  <c r="G332" i="9"/>
  <c r="F332" i="9"/>
  <c r="H331" i="9"/>
  <c r="E331" i="9" s="1"/>
  <c r="B331" i="9" s="1"/>
  <c r="G331" i="9"/>
  <c r="F331" i="9"/>
  <c r="H330" i="9"/>
  <c r="E330" i="9" s="1"/>
  <c r="B330" i="9" s="1"/>
  <c r="G330" i="9"/>
  <c r="F330" i="9"/>
  <c r="H329" i="9"/>
  <c r="E329" i="9" s="1"/>
  <c r="B329" i="9" s="1"/>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E311" i="9" s="1"/>
  <c r="B311" i="9" s="1"/>
  <c r="G311" i="9"/>
  <c r="F311"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E147" i="9"/>
  <c r="B147" i="9" s="1"/>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G49" i="9"/>
  <c r="F49" i="9"/>
  <c r="E49" i="9"/>
  <c r="B49" i="9" s="1"/>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C1669" i="1" s="1"/>
  <c r="H1669" i="1" s="1"/>
  <c r="D87" i="8"/>
  <c r="D82" i="8"/>
  <c r="C1659" i="1" s="1"/>
  <c r="H1659" i="1" s="1"/>
  <c r="D77" i="8"/>
  <c r="D72" i="8"/>
  <c r="D67" i="8"/>
  <c r="D62" i="8"/>
  <c r="D57" i="8"/>
  <c r="D52" i="8"/>
  <c r="D46" i="8"/>
  <c r="D37" i="8"/>
  <c r="C1614" i="1" s="1"/>
  <c r="G1614" i="1" s="1"/>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525" i="1" s="1"/>
  <c r="H1525" i="1"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H1439" i="1" s="1"/>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H1155" i="1" s="1"/>
  <c r="D150" i="5"/>
  <c r="D147" i="5" s="1"/>
  <c r="F149" i="5"/>
  <c r="F148" i="5"/>
  <c r="E147" i="5"/>
  <c r="F146" i="5"/>
  <c r="F145" i="5"/>
  <c r="F144" i="5"/>
  <c r="E143" i="5"/>
  <c r="D143" i="5"/>
  <c r="F143" i="5" s="1"/>
  <c r="F142" i="5"/>
  <c r="F141" i="5"/>
  <c r="F140" i="5"/>
  <c r="F139" i="5"/>
  <c r="F138" i="5"/>
  <c r="F137" i="5"/>
  <c r="E136" i="5"/>
  <c r="D1141" i="1" s="1"/>
  <c r="H1141" i="1" s="1"/>
  <c r="D136" i="5"/>
  <c r="E135" i="5"/>
  <c r="D1140" i="1"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D522" i="4" s="1"/>
  <c r="F522" i="4" s="1"/>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9" i="4"/>
  <c r="D479"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1" i="1" s="1"/>
  <c r="H221" i="1" s="1"/>
  <c r="D225" i="4"/>
  <c r="F225" i="4" s="1"/>
  <c r="F224" i="4"/>
  <c r="F223" i="4"/>
  <c r="E222" i="4"/>
  <c r="D222" i="4"/>
  <c r="F222" i="4" s="1"/>
  <c r="E221" i="4"/>
  <c r="D217" i="1"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F126" i="4" s="1"/>
  <c r="E125" i="4"/>
  <c r="F124" i="4"/>
  <c r="F123" i="4"/>
  <c r="F122" i="4"/>
  <c r="F121" i="4"/>
  <c r="E120" i="4"/>
  <c r="D116" i="1" s="1"/>
  <c r="H116" i="1" s="1"/>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E49" i="4" s="1"/>
  <c r="D45" i="1" s="1"/>
  <c r="D71" i="4"/>
  <c r="F71" i="4" s="1"/>
  <c r="F70" i="4"/>
  <c r="F69" i="4"/>
  <c r="E68" i="4"/>
  <c r="D68" i="4"/>
  <c r="F68" i="4" s="1"/>
  <c r="F67" i="4"/>
  <c r="F66" i="4"/>
  <c r="F65" i="4"/>
  <c r="E64" i="4"/>
  <c r="D60" i="1" s="1"/>
  <c r="H60" i="1" s="1"/>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C1679" i="1"/>
  <c r="H1679" i="1" s="1"/>
  <c r="C1678" i="1"/>
  <c r="G1678" i="1" s="1"/>
  <c r="G1677" i="1"/>
  <c r="C1677" i="1"/>
  <c r="H1677" i="1" s="1"/>
  <c r="C1676" i="1"/>
  <c r="G1676" i="1" s="1"/>
  <c r="C1675" i="1"/>
  <c r="H1675" i="1" s="1"/>
  <c r="C1674" i="1"/>
  <c r="G1674" i="1" s="1"/>
  <c r="G1673" i="1"/>
  <c r="C1673" i="1"/>
  <c r="H1673" i="1" s="1"/>
  <c r="C1672" i="1"/>
  <c r="G1672" i="1" s="1"/>
  <c r="C1671" i="1"/>
  <c r="H1671" i="1" s="1"/>
  <c r="C1670" i="1"/>
  <c r="G1670" i="1" s="1"/>
  <c r="C1668" i="1"/>
  <c r="G1668" i="1" s="1"/>
  <c r="C1667" i="1"/>
  <c r="H1667" i="1" s="1"/>
  <c r="C1666" i="1"/>
  <c r="G1666" i="1" s="1"/>
  <c r="G1665" i="1"/>
  <c r="C1665" i="1"/>
  <c r="H1665" i="1" s="1"/>
  <c r="C1664" i="1"/>
  <c r="G1664" i="1" s="1"/>
  <c r="G1663" i="1"/>
  <c r="C1663" i="1"/>
  <c r="H1663" i="1" s="1"/>
  <c r="C1662" i="1"/>
  <c r="G1662" i="1" s="1"/>
  <c r="G1661" i="1"/>
  <c r="C1661" i="1"/>
  <c r="H1661" i="1" s="1"/>
  <c r="C1660" i="1"/>
  <c r="G1660" i="1" s="1"/>
  <c r="C1658" i="1"/>
  <c r="G1658" i="1" s="1"/>
  <c r="G1657" i="1"/>
  <c r="C1657" i="1"/>
  <c r="H1657" i="1" s="1"/>
  <c r="C1656" i="1"/>
  <c r="G1656" i="1" s="1"/>
  <c r="G1655" i="1"/>
  <c r="C1655" i="1"/>
  <c r="H1655" i="1" s="1"/>
  <c r="C1654" i="1"/>
  <c r="G1654" i="1" s="1"/>
  <c r="C1653" i="1"/>
  <c r="H1653" i="1" s="1"/>
  <c r="C1652" i="1"/>
  <c r="G1652" i="1" s="1"/>
  <c r="G1651" i="1"/>
  <c r="C1651" i="1"/>
  <c r="H1651" i="1" s="1"/>
  <c r="C1650" i="1"/>
  <c r="G1650" i="1" s="1"/>
  <c r="C1649" i="1"/>
  <c r="H1649" i="1" s="1"/>
  <c r="C1648" i="1"/>
  <c r="G1648" i="1" s="1"/>
  <c r="C1647" i="1"/>
  <c r="H1647" i="1" s="1"/>
  <c r="C1646" i="1"/>
  <c r="G1646" i="1" s="1"/>
  <c r="G1645" i="1"/>
  <c r="C1645" i="1"/>
  <c r="H1645" i="1" s="1"/>
  <c r="C1644" i="1"/>
  <c r="G1644" i="1" s="1"/>
  <c r="C1643" i="1"/>
  <c r="H1643" i="1" s="1"/>
  <c r="C1642" i="1"/>
  <c r="G1642" i="1" s="1"/>
  <c r="G1641" i="1"/>
  <c r="C1641" i="1"/>
  <c r="H1641" i="1" s="1"/>
  <c r="C1640" i="1"/>
  <c r="G1640" i="1" s="1"/>
  <c r="C1639" i="1"/>
  <c r="H1639" i="1" s="1"/>
  <c r="C1638" i="1"/>
  <c r="G1638" i="1" s="1"/>
  <c r="C1637" i="1"/>
  <c r="H1637" i="1" s="1"/>
  <c r="C1636" i="1"/>
  <c r="G1636" i="1" s="1"/>
  <c r="C1635" i="1"/>
  <c r="H1635" i="1" s="1"/>
  <c r="C1634" i="1"/>
  <c r="G1634" i="1" s="1"/>
  <c r="G1633" i="1"/>
  <c r="C1633" i="1"/>
  <c r="H1633" i="1" s="1"/>
  <c r="C1632" i="1"/>
  <c r="G1632" i="1" s="1"/>
  <c r="C1631" i="1"/>
  <c r="H1631" i="1" s="1"/>
  <c r="C1630" i="1"/>
  <c r="G1630" i="1" s="1"/>
  <c r="C1629" i="1"/>
  <c r="H1629" i="1" s="1"/>
  <c r="G1627" i="1"/>
  <c r="C1627" i="1"/>
  <c r="H1627" i="1" s="1"/>
  <c r="C1626" i="1"/>
  <c r="G1626" i="1" s="1"/>
  <c r="G1625" i="1"/>
  <c r="C1625" i="1"/>
  <c r="H1625" i="1" s="1"/>
  <c r="C1624" i="1"/>
  <c r="G1624" i="1" s="1"/>
  <c r="G1623" i="1"/>
  <c r="C1623" i="1"/>
  <c r="H1623" i="1" s="1"/>
  <c r="C1620" i="1"/>
  <c r="G1620" i="1" s="1"/>
  <c r="C1619" i="1"/>
  <c r="H1619" i="1" s="1"/>
  <c r="C1618" i="1"/>
  <c r="G1618" i="1" s="1"/>
  <c r="C1617" i="1"/>
  <c r="H1617" i="1" s="1"/>
  <c r="C1616" i="1"/>
  <c r="G1616" i="1" s="1"/>
  <c r="C1615" i="1"/>
  <c r="H1615" i="1" s="1"/>
  <c r="G1613" i="1"/>
  <c r="C1613" i="1"/>
  <c r="H1613" i="1" s="1"/>
  <c r="C1612" i="1"/>
  <c r="G1612" i="1" s="1"/>
  <c r="C1611" i="1"/>
  <c r="H1611" i="1" s="1"/>
  <c r="C1610" i="1"/>
  <c r="G1610" i="1" s="1"/>
  <c r="G1609" i="1"/>
  <c r="C1609" i="1"/>
  <c r="H1609" i="1" s="1"/>
  <c r="C1608" i="1"/>
  <c r="G1608" i="1" s="1"/>
  <c r="C1607" i="1"/>
  <c r="H1607" i="1" s="1"/>
  <c r="C1606" i="1"/>
  <c r="G1606" i="1" s="1"/>
  <c r="C1605" i="1"/>
  <c r="H1605" i="1" s="1"/>
  <c r="C1604" i="1"/>
  <c r="G1604" i="1" s="1"/>
  <c r="G1603" i="1"/>
  <c r="C1603" i="1"/>
  <c r="H1603" i="1" s="1"/>
  <c r="C1601" i="1"/>
  <c r="H1601" i="1" s="1"/>
  <c r="C1600" i="1"/>
  <c r="G1600" i="1" s="1"/>
  <c r="G1599" i="1"/>
  <c r="C1599" i="1"/>
  <c r="H1599" i="1" s="1"/>
  <c r="H1598" i="1"/>
  <c r="C1598" i="1"/>
  <c r="G1598" i="1" s="1"/>
  <c r="G1597" i="1"/>
  <c r="C1597" i="1"/>
  <c r="H1597" i="1" s="1"/>
  <c r="C1596" i="1"/>
  <c r="G1596" i="1" s="1"/>
  <c r="C1595" i="1"/>
  <c r="H1595" i="1" s="1"/>
  <c r="H1594" i="1"/>
  <c r="C1594" i="1"/>
  <c r="G1594" i="1" s="1"/>
  <c r="C1593" i="1"/>
  <c r="H1593" i="1" s="1"/>
  <c r="H1592" i="1"/>
  <c r="C1592" i="1"/>
  <c r="G1592" i="1" s="1"/>
  <c r="C1591" i="1"/>
  <c r="H1591" i="1" s="1"/>
  <c r="H1590" i="1"/>
  <c r="C1590" i="1"/>
  <c r="G1590" i="1" s="1"/>
  <c r="G1589" i="1"/>
  <c r="C1589" i="1"/>
  <c r="H1589" i="1" s="1"/>
  <c r="H1588" i="1"/>
  <c r="C1588" i="1"/>
  <c r="G1588" i="1" s="1"/>
  <c r="G1587" i="1"/>
  <c r="C1587" i="1"/>
  <c r="H1587" i="1" s="1"/>
  <c r="C1586" i="1"/>
  <c r="G1586" i="1" s="1"/>
  <c r="C1585" i="1"/>
  <c r="H1585" i="1" s="1"/>
  <c r="H1584" i="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D1542" i="1"/>
  <c r="J1542" i="1" s="1"/>
  <c r="C1542" i="1"/>
  <c r="D1541" i="1"/>
  <c r="J1541" i="1" s="1"/>
  <c r="C1541" i="1"/>
  <c r="D1540" i="1"/>
  <c r="H1540" i="1" s="1"/>
  <c r="C1540" i="1"/>
  <c r="D1539" i="1"/>
  <c r="H1539" i="1" s="1"/>
  <c r="C1539" i="1"/>
  <c r="D1538" i="1"/>
  <c r="H1538" i="1" s="1"/>
  <c r="C1538" i="1"/>
  <c r="D1536" i="1"/>
  <c r="H1536" i="1" s="1"/>
  <c r="C1536" i="1"/>
  <c r="G1536" i="1" s="1"/>
  <c r="D1535" i="1"/>
  <c r="H1535" i="1" s="1"/>
  <c r="C1535" i="1"/>
  <c r="H1534" i="1"/>
  <c r="D1534" i="1"/>
  <c r="C1534" i="1"/>
  <c r="G1534" i="1" s="1"/>
  <c r="D1533" i="1"/>
  <c r="H1533" i="1" s="1"/>
  <c r="C1533" i="1"/>
  <c r="D1532" i="1"/>
  <c r="H1532" i="1" s="1"/>
  <c r="C1532" i="1"/>
  <c r="D1531" i="1"/>
  <c r="H1531" i="1" s="1"/>
  <c r="C1531" i="1"/>
  <c r="H1530" i="1"/>
  <c r="D1530" i="1"/>
  <c r="C1530" i="1"/>
  <c r="G1530" i="1" s="1"/>
  <c r="D1529" i="1"/>
  <c r="H1529" i="1" s="1"/>
  <c r="C1529" i="1"/>
  <c r="H1528" i="1"/>
  <c r="D1528" i="1"/>
  <c r="C1528" i="1"/>
  <c r="G1528" i="1" s="1"/>
  <c r="D1527" i="1"/>
  <c r="H1527" i="1" s="1"/>
  <c r="C1527" i="1"/>
  <c r="C1526" i="1"/>
  <c r="C1525" i="1"/>
  <c r="H1524" i="1"/>
  <c r="D1524" i="1"/>
  <c r="C1524" i="1"/>
  <c r="G1524" i="1" s="1"/>
  <c r="D1523" i="1"/>
  <c r="H1523" i="1" s="1"/>
  <c r="C1523" i="1"/>
  <c r="D1522" i="1"/>
  <c r="H1522" i="1" s="1"/>
  <c r="C1522" i="1"/>
  <c r="D1521" i="1"/>
  <c r="H1521" i="1" s="1"/>
  <c r="C1521" i="1"/>
  <c r="D1520" i="1"/>
  <c r="H1520" i="1" s="1"/>
  <c r="C1520" i="1"/>
  <c r="D1519" i="1"/>
  <c r="H1519" i="1" s="1"/>
  <c r="C1519" i="1"/>
  <c r="H1518" i="1"/>
  <c r="D1518" i="1"/>
  <c r="C1518" i="1"/>
  <c r="G1518" i="1" s="1"/>
  <c r="D1517" i="1"/>
  <c r="H1517" i="1" s="1"/>
  <c r="C1517" i="1"/>
  <c r="H1516" i="1"/>
  <c r="D1516" i="1"/>
  <c r="C1516" i="1"/>
  <c r="G1516" i="1" s="1"/>
  <c r="D1515" i="1"/>
  <c r="H1515" i="1" s="1"/>
  <c r="C1515" i="1"/>
  <c r="D1514" i="1"/>
  <c r="H1514" i="1" s="1"/>
  <c r="C1514" i="1"/>
  <c r="D1513" i="1"/>
  <c r="H1513" i="1" s="1"/>
  <c r="C1513" i="1"/>
  <c r="H1512" i="1"/>
  <c r="D1512" i="1"/>
  <c r="C1512" i="1"/>
  <c r="G1512" i="1" s="1"/>
  <c r="D1511" i="1"/>
  <c r="H1511" i="1" s="1"/>
  <c r="C1511" i="1"/>
  <c r="H1509" i="1"/>
  <c r="D1509" i="1"/>
  <c r="C1509" i="1"/>
  <c r="G1509" i="1" s="1"/>
  <c r="D1508" i="1"/>
  <c r="H1508" i="1" s="1"/>
  <c r="C1508" i="1"/>
  <c r="D1507" i="1"/>
  <c r="H1507" i="1" s="1"/>
  <c r="C1507" i="1"/>
  <c r="D1506" i="1"/>
  <c r="H1506" i="1" s="1"/>
  <c r="C1506" i="1"/>
  <c r="H1505" i="1"/>
  <c r="D1505" i="1"/>
  <c r="C1505" i="1"/>
  <c r="G1505" i="1" s="1"/>
  <c r="D1504" i="1"/>
  <c r="H1504" i="1" s="1"/>
  <c r="C1504" i="1"/>
  <c r="D1503" i="1"/>
  <c r="H1503" i="1" s="1"/>
  <c r="C1503" i="1"/>
  <c r="D1502" i="1"/>
  <c r="H1502" i="1" s="1"/>
  <c r="C1502" i="1"/>
  <c r="H1501" i="1"/>
  <c r="D1501" i="1"/>
  <c r="C1501" i="1"/>
  <c r="G1501" i="1" s="1"/>
  <c r="D1500" i="1"/>
  <c r="H1500" i="1" s="1"/>
  <c r="C1500" i="1"/>
  <c r="D1499" i="1"/>
  <c r="H1499" i="1" s="1"/>
  <c r="C1499" i="1"/>
  <c r="G1499" i="1" s="1"/>
  <c r="D1498" i="1"/>
  <c r="H1498" i="1" s="1"/>
  <c r="C1498" i="1"/>
  <c r="H1497" i="1"/>
  <c r="D1497" i="1"/>
  <c r="C1497" i="1"/>
  <c r="G1497" i="1" s="1"/>
  <c r="D1496" i="1"/>
  <c r="H1496" i="1" s="1"/>
  <c r="C1496" i="1"/>
  <c r="D1495" i="1"/>
  <c r="H1495" i="1" s="1"/>
  <c r="C1495" i="1"/>
  <c r="D1494" i="1"/>
  <c r="H1494" i="1" s="1"/>
  <c r="C1494" i="1"/>
  <c r="H1493" i="1"/>
  <c r="D1493" i="1"/>
  <c r="C1493" i="1"/>
  <c r="G1493" i="1" s="1"/>
  <c r="D1492" i="1"/>
  <c r="H1492" i="1" s="1"/>
  <c r="C1492" i="1"/>
  <c r="D1491" i="1"/>
  <c r="H1491" i="1" s="1"/>
  <c r="C1491" i="1"/>
  <c r="G1491" i="1" s="1"/>
  <c r="D1490" i="1"/>
  <c r="H1490" i="1" s="1"/>
  <c r="C1490" i="1"/>
  <c r="H1489" i="1"/>
  <c r="D1489" i="1"/>
  <c r="C1489" i="1"/>
  <c r="G1489" i="1" s="1"/>
  <c r="D1488" i="1"/>
  <c r="H1488" i="1" s="1"/>
  <c r="C1488" i="1"/>
  <c r="D1487" i="1"/>
  <c r="H1487" i="1" s="1"/>
  <c r="C1487" i="1"/>
  <c r="D1486" i="1"/>
  <c r="H1486" i="1" s="1"/>
  <c r="C1486" i="1"/>
  <c r="D1485" i="1"/>
  <c r="H1485" i="1" s="1"/>
  <c r="C1485" i="1"/>
  <c r="D1484" i="1"/>
  <c r="H1484" i="1" s="1"/>
  <c r="C1484" i="1"/>
  <c r="D1483" i="1"/>
  <c r="H1483" i="1" s="1"/>
  <c r="C1483" i="1"/>
  <c r="D1482" i="1"/>
  <c r="H1482" i="1" s="1"/>
  <c r="C1482" i="1"/>
  <c r="H1481" i="1"/>
  <c r="D1481" i="1"/>
  <c r="C1481" i="1"/>
  <c r="G1481" i="1" s="1"/>
  <c r="D1480" i="1"/>
  <c r="H1480" i="1" s="1"/>
  <c r="C1480" i="1"/>
  <c r="D1479" i="1"/>
  <c r="H1479" i="1" s="1"/>
  <c r="C1479" i="1"/>
  <c r="D1478" i="1"/>
  <c r="H1478" i="1" s="1"/>
  <c r="C1478" i="1"/>
  <c r="H1477" i="1"/>
  <c r="D1477" i="1"/>
  <c r="C1477" i="1"/>
  <c r="G1477" i="1" s="1"/>
  <c r="D1476" i="1"/>
  <c r="H1476" i="1" s="1"/>
  <c r="C1476" i="1"/>
  <c r="D1475" i="1"/>
  <c r="H1475" i="1" s="1"/>
  <c r="C1475" i="1"/>
  <c r="D1474" i="1"/>
  <c r="H1474" i="1" s="1"/>
  <c r="C1474" i="1"/>
  <c r="H1473" i="1"/>
  <c r="D1473" i="1"/>
  <c r="C1473" i="1"/>
  <c r="G1473" i="1" s="1"/>
  <c r="D1472" i="1"/>
  <c r="C1472" i="1"/>
  <c r="D1471" i="1"/>
  <c r="H1471" i="1" s="1"/>
  <c r="C1471" i="1"/>
  <c r="D1470" i="1"/>
  <c r="H1470" i="1" s="1"/>
  <c r="C1470" i="1"/>
  <c r="H1469" i="1"/>
  <c r="D1469" i="1"/>
  <c r="C1469" i="1"/>
  <c r="G1469" i="1" s="1"/>
  <c r="D1468" i="1"/>
  <c r="H1468" i="1" s="1"/>
  <c r="C1468" i="1"/>
  <c r="D1467" i="1"/>
  <c r="H1467" i="1" s="1"/>
  <c r="C1467" i="1"/>
  <c r="D1466" i="1"/>
  <c r="H1466" i="1" s="1"/>
  <c r="C1466" i="1"/>
  <c r="H1465" i="1"/>
  <c r="D1465" i="1"/>
  <c r="C1465" i="1"/>
  <c r="G1465" i="1" s="1"/>
  <c r="D1464" i="1"/>
  <c r="H1464" i="1" s="1"/>
  <c r="C1464" i="1"/>
  <c r="H1463" i="1"/>
  <c r="D1463" i="1"/>
  <c r="C1463" i="1"/>
  <c r="G1463" i="1" s="1"/>
  <c r="C1462" i="1"/>
  <c r="H1461" i="1"/>
  <c r="D1461" i="1"/>
  <c r="C1461" i="1"/>
  <c r="G1461" i="1" s="1"/>
  <c r="D1460" i="1"/>
  <c r="H1460" i="1" s="1"/>
  <c r="C1460" i="1"/>
  <c r="D1459" i="1"/>
  <c r="H1459" i="1" s="1"/>
  <c r="C1459" i="1"/>
  <c r="D1458" i="1"/>
  <c r="H1458" i="1" s="1"/>
  <c r="C1458" i="1"/>
  <c r="D1457" i="1"/>
  <c r="H1457" i="1" s="1"/>
  <c r="C1457" i="1"/>
  <c r="D1456" i="1"/>
  <c r="H1456" i="1" s="1"/>
  <c r="C1456" i="1"/>
  <c r="D1455" i="1"/>
  <c r="H1455" i="1" s="1"/>
  <c r="C1455" i="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D1443" i="1"/>
  <c r="H1443" i="1" s="1"/>
  <c r="C1443" i="1"/>
  <c r="D1442" i="1"/>
  <c r="H1442" i="1" s="1"/>
  <c r="C1442" i="1"/>
  <c r="H1441" i="1"/>
  <c r="D1441" i="1"/>
  <c r="C1441" i="1"/>
  <c r="G1441" i="1" s="1"/>
  <c r="D1440" i="1"/>
  <c r="H1440" i="1" s="1"/>
  <c r="C1440" i="1"/>
  <c r="C1439" i="1"/>
  <c r="D1438" i="1"/>
  <c r="H1438" i="1" s="1"/>
  <c r="C1438" i="1"/>
  <c r="H1437" i="1"/>
  <c r="D1437" i="1"/>
  <c r="C1437" i="1"/>
  <c r="G1437" i="1" s="1"/>
  <c r="D1436" i="1"/>
  <c r="H1436" i="1" s="1"/>
  <c r="C1436" i="1"/>
  <c r="D1435" i="1"/>
  <c r="H1435" i="1" s="1"/>
  <c r="C1435" i="1"/>
  <c r="G1435" i="1" s="1"/>
  <c r="D1434" i="1"/>
  <c r="H1434" i="1" s="1"/>
  <c r="C1434" i="1"/>
  <c r="H1433" i="1"/>
  <c r="D1433" i="1"/>
  <c r="C1433" i="1"/>
  <c r="G1433" i="1" s="1"/>
  <c r="D1432" i="1"/>
  <c r="H1432" i="1" s="1"/>
  <c r="C1432" i="1"/>
  <c r="C1431" i="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D1421" i="1"/>
  <c r="H1421" i="1" s="1"/>
  <c r="C1421" i="1"/>
  <c r="D1420" i="1"/>
  <c r="H1420" i="1" s="1"/>
  <c r="C1420" i="1"/>
  <c r="D1419" i="1"/>
  <c r="H1419" i="1" s="1"/>
  <c r="C1419" i="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C1409" i="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C1401" i="1"/>
  <c r="D1400" i="1"/>
  <c r="H1400" i="1" s="1"/>
  <c r="C1400" i="1"/>
  <c r="H1399" i="1"/>
  <c r="D1399" i="1"/>
  <c r="C1399" i="1"/>
  <c r="G1399" i="1" s="1"/>
  <c r="D1398" i="1"/>
  <c r="H1398" i="1" s="1"/>
  <c r="C1398" i="1"/>
  <c r="D1397" i="1"/>
  <c r="H1397" i="1" s="1"/>
  <c r="C1397" i="1"/>
  <c r="D1396" i="1"/>
  <c r="H1396" i="1" s="1"/>
  <c r="C1396" i="1"/>
  <c r="D1395" i="1"/>
  <c r="C1395" i="1"/>
  <c r="G1395" i="1" s="1"/>
  <c r="D1394" i="1"/>
  <c r="H1394" i="1" s="1"/>
  <c r="C1394" i="1"/>
  <c r="D1393" i="1"/>
  <c r="H1393" i="1" s="1"/>
  <c r="C1393" i="1"/>
  <c r="D1392" i="1"/>
  <c r="H1392" i="1" s="1"/>
  <c r="C1392" i="1"/>
  <c r="H1391" i="1"/>
  <c r="D1391" i="1"/>
  <c r="C1391" i="1"/>
  <c r="G1391" i="1" s="1"/>
  <c r="D1390" i="1"/>
  <c r="H1390" i="1" s="1"/>
  <c r="C1390" i="1"/>
  <c r="D1389" i="1"/>
  <c r="H1389" i="1" s="1"/>
  <c r="C1389" i="1"/>
  <c r="D1388" i="1"/>
  <c r="H1388" i="1" s="1"/>
  <c r="C1388" i="1"/>
  <c r="D1387" i="1"/>
  <c r="C1387" i="1"/>
  <c r="G1387" i="1" s="1"/>
  <c r="D1386" i="1"/>
  <c r="C1386" i="1"/>
  <c r="D1385" i="1"/>
  <c r="C1385" i="1"/>
  <c r="G1385" i="1" s="1"/>
  <c r="D1384" i="1"/>
  <c r="C1384" i="1"/>
  <c r="D1383" i="1"/>
  <c r="H1383" i="1" s="1"/>
  <c r="C1383" i="1"/>
  <c r="D1382" i="1"/>
  <c r="H1382" i="1" s="1"/>
  <c r="C1382" i="1"/>
  <c r="D1381" i="1"/>
  <c r="H1381" i="1" s="1"/>
  <c r="C1381" i="1"/>
  <c r="D1380" i="1"/>
  <c r="H1380" i="1" s="1"/>
  <c r="C1380" i="1"/>
  <c r="H1379" i="1"/>
  <c r="D1379" i="1"/>
  <c r="C1379" i="1"/>
  <c r="G1379" i="1" s="1"/>
  <c r="D1378" i="1"/>
  <c r="H1378" i="1" s="1"/>
  <c r="C1378" i="1"/>
  <c r="D1377" i="1"/>
  <c r="H1377" i="1" s="1"/>
  <c r="C1377" i="1"/>
  <c r="D1376" i="1"/>
  <c r="H1376" i="1" s="1"/>
  <c r="C1376" i="1"/>
  <c r="H1375" i="1"/>
  <c r="D1375" i="1"/>
  <c r="C1375" i="1"/>
  <c r="G1375" i="1" s="1"/>
  <c r="D1374" i="1"/>
  <c r="H1374" i="1" s="1"/>
  <c r="C1374" i="1"/>
  <c r="D1373" i="1"/>
  <c r="H1373" i="1" s="1"/>
  <c r="C1373" i="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D1365" i="1"/>
  <c r="H1365" i="1" s="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D1355" i="1"/>
  <c r="H1355" i="1" s="1"/>
  <c r="C1355" i="1"/>
  <c r="D1354" i="1"/>
  <c r="H1354" i="1" s="1"/>
  <c r="C1354" i="1"/>
  <c r="D1353" i="1"/>
  <c r="H1353" i="1" s="1"/>
  <c r="C1353" i="1"/>
  <c r="D1352" i="1"/>
  <c r="H1352" i="1" s="1"/>
  <c r="C1352" i="1"/>
  <c r="D1351" i="1"/>
  <c r="H1351" i="1" s="1"/>
  <c r="C1351" i="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D1335" i="1"/>
  <c r="H1335" i="1" s="1"/>
  <c r="C1335" i="1"/>
  <c r="D1334" i="1"/>
  <c r="H1334" i="1" s="1"/>
  <c r="C1334" i="1"/>
  <c r="H1333" i="1"/>
  <c r="D1333" i="1"/>
  <c r="C1333" i="1"/>
  <c r="G1333" i="1" s="1"/>
  <c r="D1332" i="1"/>
  <c r="H1332" i="1" s="1"/>
  <c r="C1332" i="1"/>
  <c r="H1331" i="1"/>
  <c r="D1331" i="1"/>
  <c r="C1331" i="1"/>
  <c r="G1331" i="1" s="1"/>
  <c r="D1330" i="1"/>
  <c r="H1330" i="1" s="1"/>
  <c r="C1330" i="1"/>
  <c r="D1329" i="1"/>
  <c r="H1329" i="1" s="1"/>
  <c r="C1329" i="1"/>
  <c r="D1328" i="1"/>
  <c r="H1328" i="1" s="1"/>
  <c r="C1328" i="1"/>
  <c r="H1327" i="1"/>
  <c r="D1327" i="1"/>
  <c r="C1327" i="1"/>
  <c r="G1327" i="1" s="1"/>
  <c r="D1326" i="1"/>
  <c r="H1326" i="1" s="1"/>
  <c r="C1326" i="1"/>
  <c r="H1325" i="1"/>
  <c r="D1325" i="1"/>
  <c r="C1325" i="1"/>
  <c r="G1325" i="1" s="1"/>
  <c r="D1324" i="1"/>
  <c r="H1324" i="1" s="1"/>
  <c r="C1324" i="1"/>
  <c r="D1323" i="1"/>
  <c r="H1323" i="1" s="1"/>
  <c r="C1323" i="1"/>
  <c r="D1322" i="1"/>
  <c r="H1322" i="1" s="1"/>
  <c r="C1322" i="1"/>
  <c r="H1321" i="1"/>
  <c r="D1321" i="1"/>
  <c r="C1321" i="1"/>
  <c r="G1321" i="1" s="1"/>
  <c r="D1320" i="1"/>
  <c r="H1320" i="1" s="1"/>
  <c r="C1320" i="1"/>
  <c r="D1319" i="1"/>
  <c r="H1319" i="1" s="1"/>
  <c r="C1319" i="1"/>
  <c r="D1318" i="1"/>
  <c r="H1318" i="1" s="1"/>
  <c r="C1318" i="1"/>
  <c r="H1317" i="1"/>
  <c r="D1317" i="1"/>
  <c r="C1317" i="1"/>
  <c r="G1317" i="1" s="1"/>
  <c r="D1316" i="1"/>
  <c r="H1316" i="1" s="1"/>
  <c r="C1316" i="1"/>
  <c r="D1315" i="1"/>
  <c r="H1315" i="1" s="1"/>
  <c r="C1315" i="1"/>
  <c r="D1314" i="1"/>
  <c r="H1314" i="1" s="1"/>
  <c r="C1314" i="1"/>
  <c r="H1313" i="1"/>
  <c r="D1313" i="1"/>
  <c r="C1313" i="1"/>
  <c r="G1313" i="1" s="1"/>
  <c r="D1312" i="1"/>
  <c r="H1312" i="1" s="1"/>
  <c r="C1312" i="1"/>
  <c r="H1311" i="1"/>
  <c r="D1311" i="1"/>
  <c r="C1311" i="1"/>
  <c r="G1311" i="1" s="1"/>
  <c r="D1310" i="1"/>
  <c r="H1310" i="1" s="1"/>
  <c r="C1310" i="1"/>
  <c r="D1309" i="1"/>
  <c r="H1309" i="1" s="1"/>
  <c r="C1309" i="1"/>
  <c r="D1308" i="1"/>
  <c r="H1308" i="1" s="1"/>
  <c r="C1308" i="1"/>
  <c r="D1307" i="1"/>
  <c r="H1307" i="1" s="1"/>
  <c r="C1307" i="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D1299" i="1"/>
  <c r="H1299" i="1" s="1"/>
  <c r="C1299" i="1"/>
  <c r="H1298" i="1"/>
  <c r="D1298" i="1"/>
  <c r="C1298" i="1"/>
  <c r="G1298" i="1" s="1"/>
  <c r="D1297" i="1"/>
  <c r="H1297" i="1" s="1"/>
  <c r="C1297" i="1"/>
  <c r="D1296" i="1"/>
  <c r="H1296" i="1" s="1"/>
  <c r="C1296" i="1"/>
  <c r="D1295" i="1"/>
  <c r="H1295" i="1" s="1"/>
  <c r="C1295" i="1"/>
  <c r="H1294" i="1"/>
  <c r="D1294" i="1"/>
  <c r="C1294" i="1"/>
  <c r="G1294" i="1" s="1"/>
  <c r="D1293" i="1"/>
  <c r="H1293" i="1" s="1"/>
  <c r="C1293" i="1"/>
  <c r="D1292" i="1"/>
  <c r="H1292" i="1" s="1"/>
  <c r="C1292" i="1"/>
  <c r="D1291" i="1"/>
  <c r="H1291" i="1" s="1"/>
  <c r="C1291" i="1"/>
  <c r="H1290" i="1"/>
  <c r="D1290" i="1"/>
  <c r="C1290" i="1"/>
  <c r="G1290" i="1" s="1"/>
  <c r="D1289" i="1"/>
  <c r="H1289" i="1" s="1"/>
  <c r="C1289" i="1"/>
  <c r="H1288" i="1"/>
  <c r="D1288" i="1"/>
  <c r="C1288" i="1"/>
  <c r="G1288" i="1" s="1"/>
  <c r="D1287" i="1"/>
  <c r="H1287" i="1" s="1"/>
  <c r="C1287" i="1"/>
  <c r="D1286" i="1"/>
  <c r="H1286" i="1" s="1"/>
  <c r="C1286" i="1"/>
  <c r="D1285" i="1"/>
  <c r="H1285" i="1" s="1"/>
  <c r="C1285" i="1"/>
  <c r="H1284" i="1"/>
  <c r="D1284" i="1"/>
  <c r="C1284" i="1"/>
  <c r="G1284" i="1" s="1"/>
  <c r="D1283" i="1"/>
  <c r="H1283" i="1" s="1"/>
  <c r="C1283" i="1"/>
  <c r="D1282" i="1"/>
  <c r="H1282" i="1" s="1"/>
  <c r="C1282" i="1"/>
  <c r="D1281" i="1"/>
  <c r="C1281" i="1"/>
  <c r="D1280" i="1"/>
  <c r="H1280" i="1" s="1"/>
  <c r="C1280" i="1"/>
  <c r="G1280" i="1" s="1"/>
  <c r="D1279" i="1"/>
  <c r="H1279" i="1" s="1"/>
  <c r="C1279" i="1"/>
  <c r="G1279" i="1" s="1"/>
  <c r="D1278" i="1"/>
  <c r="D1277" i="1"/>
  <c r="H1277" i="1" s="1"/>
  <c r="C1277" i="1"/>
  <c r="D1276" i="1"/>
  <c r="H1276" i="1" s="1"/>
  <c r="C1276" i="1"/>
  <c r="G1276" i="1" s="1"/>
  <c r="D1275" i="1"/>
  <c r="H1275" i="1" s="1"/>
  <c r="C1275" i="1"/>
  <c r="D1274" i="1"/>
  <c r="H1274" i="1" s="1"/>
  <c r="C1274" i="1"/>
  <c r="D1273" i="1"/>
  <c r="H1273" i="1" s="1"/>
  <c r="C1273" i="1"/>
  <c r="D1272" i="1"/>
  <c r="H1272" i="1" s="1"/>
  <c r="C1272" i="1"/>
  <c r="D1271" i="1"/>
  <c r="H1271" i="1" s="1"/>
  <c r="C1271" i="1"/>
  <c r="G1271" i="1" s="1"/>
  <c r="D1270" i="1"/>
  <c r="H1270" i="1" s="1"/>
  <c r="C1270" i="1"/>
  <c r="D1269" i="1"/>
  <c r="H1269" i="1" s="1"/>
  <c r="C1269" i="1"/>
  <c r="G1269" i="1" s="1"/>
  <c r="D1268" i="1"/>
  <c r="H1268" i="1" s="1"/>
  <c r="C1268" i="1"/>
  <c r="D1267" i="1"/>
  <c r="H1267" i="1" s="1"/>
  <c r="C1267" i="1"/>
  <c r="D1266" i="1"/>
  <c r="H1266" i="1" s="1"/>
  <c r="C1266" i="1"/>
  <c r="D1265" i="1"/>
  <c r="H1265" i="1" s="1"/>
  <c r="C1265" i="1"/>
  <c r="G1265" i="1" s="1"/>
  <c r="D1264" i="1"/>
  <c r="H1264" i="1" s="1"/>
  <c r="C1264" i="1"/>
  <c r="D1263" i="1"/>
  <c r="H1263" i="1" s="1"/>
  <c r="C1263" i="1"/>
  <c r="D1262" i="1"/>
  <c r="H1262" i="1" s="1"/>
  <c r="C1262" i="1"/>
  <c r="G1262" i="1" s="1"/>
  <c r="D1261" i="1"/>
  <c r="H1261" i="1" s="1"/>
  <c r="C1261" i="1"/>
  <c r="G1261" i="1" s="1"/>
  <c r="D1260" i="1"/>
  <c r="H1260" i="1" s="1"/>
  <c r="C1260" i="1"/>
  <c r="C1259" i="1"/>
  <c r="D1258" i="1"/>
  <c r="H1258" i="1" s="1"/>
  <c r="C1258" i="1"/>
  <c r="G1258" i="1" s="1"/>
  <c r="D1257" i="1"/>
  <c r="H1257" i="1" s="1"/>
  <c r="C1257" i="1"/>
  <c r="D1256" i="1"/>
  <c r="H1256" i="1" s="1"/>
  <c r="C1256" i="1"/>
  <c r="D1254" i="1"/>
  <c r="H1254" i="1" s="1"/>
  <c r="C1254" i="1"/>
  <c r="D1253" i="1"/>
  <c r="H1253" i="1" s="1"/>
  <c r="C1253" i="1"/>
  <c r="D1252" i="1"/>
  <c r="H1252" i="1" s="1"/>
  <c r="C1252" i="1"/>
  <c r="D1251" i="1"/>
  <c r="H1251" i="1" s="1"/>
  <c r="C1251" i="1"/>
  <c r="D1250" i="1"/>
  <c r="H1250" i="1" s="1"/>
  <c r="C1250" i="1"/>
  <c r="G1250" i="1" s="1"/>
  <c r="D1249" i="1"/>
  <c r="H1249" i="1" s="1"/>
  <c r="C1249" i="1"/>
  <c r="G1249" i="1" s="1"/>
  <c r="D1248" i="1"/>
  <c r="H1248" i="1" s="1"/>
  <c r="C1248" i="1"/>
  <c r="D1247" i="1"/>
  <c r="H1247" i="1" s="1"/>
  <c r="C1247" i="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D1240" i="1"/>
  <c r="H1240" i="1" s="1"/>
  <c r="C1240" i="1"/>
  <c r="G1240" i="1" s="1"/>
  <c r="D1239" i="1"/>
  <c r="H1239" i="1" s="1"/>
  <c r="C1239" i="1"/>
  <c r="G1239" i="1" s="1"/>
  <c r="D1238" i="1"/>
  <c r="H1238" i="1" s="1"/>
  <c r="C1238" i="1"/>
  <c r="D1237" i="1"/>
  <c r="H1237" i="1" s="1"/>
  <c r="C1237" i="1"/>
  <c r="D1236" i="1"/>
  <c r="H1236" i="1" s="1"/>
  <c r="C1236" i="1"/>
  <c r="G1236" i="1" s="1"/>
  <c r="D1235" i="1"/>
  <c r="H1235" i="1" s="1"/>
  <c r="C1235" i="1"/>
  <c r="G1235" i="1" s="1"/>
  <c r="D1234" i="1"/>
  <c r="H1234" i="1" s="1"/>
  <c r="C1234" i="1"/>
  <c r="G1234" i="1" s="1"/>
  <c r="D1233" i="1"/>
  <c r="H1233" i="1" s="1"/>
  <c r="C1233" i="1"/>
  <c r="D1232" i="1"/>
  <c r="H1232" i="1" s="1"/>
  <c r="C1232" i="1"/>
  <c r="D1231" i="1"/>
  <c r="H1231" i="1" s="1"/>
  <c r="C1231" i="1"/>
  <c r="G1231" i="1" s="1"/>
  <c r="D1230" i="1"/>
  <c r="H1230" i="1" s="1"/>
  <c r="C1230" i="1"/>
  <c r="D1229" i="1"/>
  <c r="H1229" i="1" s="1"/>
  <c r="C1229" i="1"/>
  <c r="D1228" i="1"/>
  <c r="H1228" i="1" s="1"/>
  <c r="C1228" i="1"/>
  <c r="D1227" i="1"/>
  <c r="H1227" i="1" s="1"/>
  <c r="C1227" i="1"/>
  <c r="D1226" i="1"/>
  <c r="H1226" i="1" s="1"/>
  <c r="C1226" i="1"/>
  <c r="G1226" i="1" s="1"/>
  <c r="D1225" i="1"/>
  <c r="H1225" i="1" s="1"/>
  <c r="C1225" i="1"/>
  <c r="G1225" i="1" s="1"/>
  <c r="D1224" i="1"/>
  <c r="H1224" i="1" s="1"/>
  <c r="C1224" i="1"/>
  <c r="D1223" i="1"/>
  <c r="H1223" i="1" s="1"/>
  <c r="C1223" i="1"/>
  <c r="D1222" i="1"/>
  <c r="H1222" i="1" s="1"/>
  <c r="C1222" i="1"/>
  <c r="D1221" i="1"/>
  <c r="H1221" i="1" s="1"/>
  <c r="C1221" i="1"/>
  <c r="G1221" i="1" s="1"/>
  <c r="D1220" i="1"/>
  <c r="H1220" i="1" s="1"/>
  <c r="C1220" i="1"/>
  <c r="G1220" i="1" s="1"/>
  <c r="D1219" i="1"/>
  <c r="H1219" i="1" s="1"/>
  <c r="C1219" i="1"/>
  <c r="D1218" i="1"/>
  <c r="H1218" i="1" s="1"/>
  <c r="C1218" i="1"/>
  <c r="D1217" i="1"/>
  <c r="H1217" i="1" s="1"/>
  <c r="C1217" i="1"/>
  <c r="D1216" i="1"/>
  <c r="H1216" i="1" s="1"/>
  <c r="C1216" i="1"/>
  <c r="D1215" i="1"/>
  <c r="H1215" i="1" s="1"/>
  <c r="C1215" i="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D1207" i="1"/>
  <c r="H1207" i="1" s="1"/>
  <c r="C1207" i="1"/>
  <c r="D1206" i="1"/>
  <c r="H1206" i="1" s="1"/>
  <c r="C1206" i="1"/>
  <c r="G1206" i="1" s="1"/>
  <c r="D1205" i="1"/>
  <c r="H1205" i="1" s="1"/>
  <c r="C1205" i="1"/>
  <c r="G1205" i="1" s="1"/>
  <c r="D1204" i="1"/>
  <c r="H1204" i="1" s="1"/>
  <c r="C1204" i="1"/>
  <c r="G1204" i="1" s="1"/>
  <c r="D1203" i="1"/>
  <c r="H1203" i="1" s="1"/>
  <c r="C1203" i="1"/>
  <c r="G1203" i="1" s="1"/>
  <c r="D1202" i="1"/>
  <c r="H1202" i="1" s="1"/>
  <c r="C1202" i="1"/>
  <c r="D1201" i="1"/>
  <c r="H1201" i="1" s="1"/>
  <c r="C1201" i="1"/>
  <c r="D1200" i="1"/>
  <c r="H1200" i="1" s="1"/>
  <c r="C1200" i="1"/>
  <c r="G1200" i="1" s="1"/>
  <c r="D1199" i="1"/>
  <c r="H1199" i="1" s="1"/>
  <c r="C1199" i="1"/>
  <c r="D1198" i="1"/>
  <c r="H1198" i="1" s="1"/>
  <c r="C1198" i="1"/>
  <c r="G1198" i="1" s="1"/>
  <c r="D1197" i="1"/>
  <c r="H1197" i="1" s="1"/>
  <c r="C1197" i="1"/>
  <c r="G1197" i="1" s="1"/>
  <c r="D1196" i="1"/>
  <c r="H1196" i="1" s="1"/>
  <c r="C1196" i="1"/>
  <c r="G1196" i="1" s="1"/>
  <c r="D1195" i="1"/>
  <c r="H1195" i="1" s="1"/>
  <c r="C1195" i="1"/>
  <c r="G1195" i="1" s="1"/>
  <c r="D1194" i="1"/>
  <c r="H1194" i="1" s="1"/>
  <c r="C1194" i="1"/>
  <c r="D1193" i="1"/>
  <c r="H1193" i="1" s="1"/>
  <c r="C1193" i="1"/>
  <c r="D1192" i="1"/>
  <c r="H1192" i="1" s="1"/>
  <c r="C1192" i="1"/>
  <c r="G1192" i="1" s="1"/>
  <c r="D1191" i="1"/>
  <c r="H1191" i="1" s="1"/>
  <c r="C1191" i="1"/>
  <c r="G1191" i="1" s="1"/>
  <c r="D1190" i="1"/>
  <c r="H1190" i="1" s="1"/>
  <c r="C1190" i="1"/>
  <c r="D1189" i="1"/>
  <c r="H1189" i="1" s="1"/>
  <c r="C1189" i="1"/>
  <c r="D1188" i="1"/>
  <c r="H1188" i="1" s="1"/>
  <c r="C1188" i="1"/>
  <c r="G1188" i="1" s="1"/>
  <c r="D1187" i="1"/>
  <c r="H1187" i="1" s="1"/>
  <c r="C1187" i="1"/>
  <c r="D1186" i="1"/>
  <c r="H1186" i="1" s="1"/>
  <c r="C1186" i="1"/>
  <c r="G1186" i="1" s="1"/>
  <c r="D1185" i="1"/>
  <c r="H1185" i="1" s="1"/>
  <c r="C1185" i="1"/>
  <c r="D1184" i="1"/>
  <c r="H1184" i="1" s="1"/>
  <c r="C1184" i="1"/>
  <c r="G1184" i="1" s="1"/>
  <c r="D1183" i="1"/>
  <c r="H1183" i="1" s="1"/>
  <c r="C1183" i="1"/>
  <c r="G1183" i="1" s="1"/>
  <c r="D1182" i="1"/>
  <c r="D1179" i="1"/>
  <c r="H1179" i="1" s="1"/>
  <c r="C1179" i="1"/>
  <c r="D1178" i="1"/>
  <c r="H1178" i="1" s="1"/>
  <c r="C1178" i="1"/>
  <c r="G1178" i="1" s="1"/>
  <c r="D1177" i="1"/>
  <c r="H1177" i="1" s="1"/>
  <c r="C1177" i="1"/>
  <c r="G1177" i="1" s="1"/>
  <c r="D1176" i="1"/>
  <c r="H1176" i="1" s="1"/>
  <c r="C1176" i="1"/>
  <c r="D1175" i="1"/>
  <c r="H1175" i="1" s="1"/>
  <c r="C1175" i="1"/>
  <c r="D1174" i="1"/>
  <c r="H1174" i="1" s="1"/>
  <c r="C1174" i="1"/>
  <c r="G1174" i="1" s="1"/>
  <c r="D1173" i="1"/>
  <c r="H1173" i="1" s="1"/>
  <c r="C1173" i="1"/>
  <c r="G1173" i="1" s="1"/>
  <c r="D1172" i="1"/>
  <c r="H1172" i="1" s="1"/>
  <c r="C1172" i="1"/>
  <c r="G1172" i="1" s="1"/>
  <c r="D1171" i="1"/>
  <c r="H1171" i="1" s="1"/>
  <c r="C1171" i="1"/>
  <c r="C1170" i="1"/>
  <c r="D1169" i="1"/>
  <c r="H1169" i="1" s="1"/>
  <c r="C1169" i="1"/>
  <c r="G1169" i="1" s="1"/>
  <c r="D1168" i="1"/>
  <c r="H1168" i="1" s="1"/>
  <c r="C1168" i="1"/>
  <c r="D1167" i="1"/>
  <c r="H1167" i="1" s="1"/>
  <c r="C1167" i="1"/>
  <c r="G1167" i="1" s="1"/>
  <c r="D1166" i="1"/>
  <c r="H1166" i="1" s="1"/>
  <c r="C1166" i="1"/>
  <c r="D1165" i="1"/>
  <c r="H1165" i="1" s="1"/>
  <c r="C1165" i="1"/>
  <c r="D1164" i="1"/>
  <c r="H1164" i="1" s="1"/>
  <c r="C1164" i="1"/>
  <c r="H1163" i="1"/>
  <c r="D1163" i="1"/>
  <c r="C1163" i="1"/>
  <c r="G1163" i="1" s="1"/>
  <c r="D1162" i="1"/>
  <c r="H1162" i="1" s="1"/>
  <c r="C1162" i="1"/>
  <c r="D1161" i="1"/>
  <c r="H1161" i="1" s="1"/>
  <c r="C1161" i="1"/>
  <c r="D1160" i="1"/>
  <c r="H1160" i="1" s="1"/>
  <c r="C1160" i="1"/>
  <c r="H1159" i="1"/>
  <c r="D1159" i="1"/>
  <c r="C1159" i="1"/>
  <c r="G1159" i="1" s="1"/>
  <c r="D1158" i="1"/>
  <c r="H1158" i="1" s="1"/>
  <c r="C1158" i="1"/>
  <c r="H1157" i="1"/>
  <c r="D1157" i="1"/>
  <c r="C1157" i="1"/>
  <c r="G1157" i="1" s="1"/>
  <c r="D1156" i="1"/>
  <c r="H1156" i="1" s="1"/>
  <c r="C1156" i="1"/>
  <c r="C1155" i="1"/>
  <c r="D1154" i="1"/>
  <c r="H1154" i="1" s="1"/>
  <c r="C1154" i="1"/>
  <c r="H1153" i="1"/>
  <c r="D1153" i="1"/>
  <c r="C1153" i="1"/>
  <c r="G1153" i="1" s="1"/>
  <c r="D1152" i="1"/>
  <c r="H1152" i="1" s="1"/>
  <c r="C1152" i="1"/>
  <c r="D1151" i="1"/>
  <c r="H1151" i="1" s="1"/>
  <c r="C1151" i="1"/>
  <c r="D1150" i="1"/>
  <c r="H1150" i="1" s="1"/>
  <c r="C1150" i="1"/>
  <c r="D1149" i="1"/>
  <c r="H1149" i="1" s="1"/>
  <c r="C1149" i="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H1130" i="1"/>
  <c r="D1130" i="1"/>
  <c r="C1130" i="1"/>
  <c r="G1130" i="1" s="1"/>
  <c r="D1129" i="1"/>
  <c r="H1129" i="1" s="1"/>
  <c r="C1129" i="1"/>
  <c r="D1128" i="1"/>
  <c r="H1128" i="1" s="1"/>
  <c r="C1128" i="1"/>
  <c r="D1127" i="1"/>
  <c r="H1127" i="1" s="1"/>
  <c r="C1127" i="1"/>
  <c r="D1126" i="1"/>
  <c r="H1126" i="1" s="1"/>
  <c r="C1126" i="1"/>
  <c r="D1125" i="1"/>
  <c r="H1125" i="1" s="1"/>
  <c r="C1125" i="1"/>
  <c r="D1124" i="1"/>
  <c r="H1123" i="1"/>
  <c r="D1123" i="1"/>
  <c r="C1123" i="1"/>
  <c r="G1123" i="1" s="1"/>
  <c r="D1122" i="1"/>
  <c r="H1122" i="1" s="1"/>
  <c r="C1122" i="1"/>
  <c r="D1121" i="1"/>
  <c r="H1121" i="1" s="1"/>
  <c r="C1121" i="1"/>
  <c r="D1120" i="1"/>
  <c r="H1120" i="1" s="1"/>
  <c r="C1120" i="1"/>
  <c r="H1119" i="1"/>
  <c r="D1119" i="1"/>
  <c r="C1119" i="1"/>
  <c r="G1119" i="1" s="1"/>
  <c r="D1118" i="1"/>
  <c r="H1118" i="1" s="1"/>
  <c r="C1118" i="1"/>
  <c r="D1117" i="1"/>
  <c r="H1117" i="1" s="1"/>
  <c r="C1117" i="1"/>
  <c r="D1116" i="1"/>
  <c r="H1116" i="1" s="1"/>
  <c r="C1116" i="1"/>
  <c r="H1115" i="1"/>
  <c r="D1115" i="1"/>
  <c r="C1115" i="1"/>
  <c r="G1115" i="1" s="1"/>
  <c r="D1114" i="1"/>
  <c r="H1114" i="1" s="1"/>
  <c r="C1114" i="1"/>
  <c r="H1113" i="1"/>
  <c r="D1113" i="1"/>
  <c r="C1113" i="1"/>
  <c r="G1113" i="1" s="1"/>
  <c r="D1112" i="1"/>
  <c r="H1112" i="1" s="1"/>
  <c r="C1112" i="1"/>
  <c r="D1111" i="1"/>
  <c r="H1111" i="1" s="1"/>
  <c r="C1111" i="1"/>
  <c r="D1110" i="1"/>
  <c r="H1110" i="1" s="1"/>
  <c r="C1110" i="1"/>
  <c r="D1109" i="1"/>
  <c r="H1109" i="1" s="1"/>
  <c r="C1109" i="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D1101" i="1"/>
  <c r="H1101" i="1" s="1"/>
  <c r="C1101" i="1"/>
  <c r="D1100" i="1"/>
  <c r="H1100" i="1" s="1"/>
  <c r="C1100" i="1"/>
  <c r="H1099" i="1"/>
  <c r="D1099" i="1"/>
  <c r="C1099" i="1"/>
  <c r="G1099" i="1" s="1"/>
  <c r="D1098" i="1"/>
  <c r="H1098" i="1" s="1"/>
  <c r="C1098" i="1"/>
  <c r="D1097" i="1"/>
  <c r="H1097" i="1" s="1"/>
  <c r="C1097" i="1"/>
  <c r="D1096" i="1"/>
  <c r="H1096" i="1" s="1"/>
  <c r="C1096" i="1"/>
  <c r="H1095" i="1"/>
  <c r="D1095" i="1"/>
  <c r="C1095" i="1"/>
  <c r="G1095" i="1" s="1"/>
  <c r="D1094" i="1"/>
  <c r="H1094" i="1" s="1"/>
  <c r="C1094" i="1"/>
  <c r="C1093" i="1"/>
  <c r="D1092" i="1"/>
  <c r="H1092" i="1" s="1"/>
  <c r="C1092" i="1"/>
  <c r="D1091" i="1"/>
  <c r="H1091" i="1" s="1"/>
  <c r="C1091" i="1"/>
  <c r="G1091" i="1" s="1"/>
  <c r="D1090" i="1"/>
  <c r="H1090" i="1" s="1"/>
  <c r="C1090" i="1"/>
  <c r="H1089" i="1"/>
  <c r="D1089" i="1"/>
  <c r="C1089" i="1"/>
  <c r="G1089" i="1" s="1"/>
  <c r="D1088" i="1"/>
  <c r="H1088" i="1" s="1"/>
  <c r="C1088" i="1"/>
  <c r="D1087" i="1"/>
  <c r="H1087" i="1" s="1"/>
  <c r="C1087" i="1"/>
  <c r="D1086" i="1"/>
  <c r="H1086" i="1" s="1"/>
  <c r="C1086" i="1"/>
  <c r="H1085" i="1"/>
  <c r="D1085" i="1"/>
  <c r="C1085" i="1"/>
  <c r="G1085" i="1" s="1"/>
  <c r="D1084" i="1"/>
  <c r="H1084" i="1" s="1"/>
  <c r="C1084" i="1"/>
  <c r="H1083" i="1"/>
  <c r="D1083" i="1"/>
  <c r="C1083" i="1"/>
  <c r="G1083" i="1" s="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3" i="1"/>
  <c r="H1073" i="1" s="1"/>
  <c r="C1073" i="1"/>
  <c r="H1072" i="1"/>
  <c r="D1072" i="1"/>
  <c r="C1072" i="1"/>
  <c r="G1072" i="1" s="1"/>
  <c r="D1071" i="1"/>
  <c r="H1071" i="1" s="1"/>
  <c r="C1071" i="1"/>
  <c r="D1070" i="1"/>
  <c r="H1070" i="1" s="1"/>
  <c r="C1070" i="1"/>
  <c r="D1069" i="1"/>
  <c r="H1069" i="1" s="1"/>
  <c r="C1069" i="1"/>
  <c r="D1068" i="1"/>
  <c r="H1068" i="1" s="1"/>
  <c r="C1068" i="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D1058" i="1"/>
  <c r="H1058" i="1" s="1"/>
  <c r="C1058" i="1"/>
  <c r="D1057" i="1"/>
  <c r="H1057" i="1" s="1"/>
  <c r="C1057" i="1"/>
  <c r="H1056" i="1"/>
  <c r="D1056" i="1"/>
  <c r="C1056" i="1"/>
  <c r="G1056" i="1" s="1"/>
  <c r="D1055" i="1"/>
  <c r="H1055" i="1" s="1"/>
  <c r="C1055" i="1"/>
  <c r="D1054" i="1"/>
  <c r="H1054" i="1" s="1"/>
  <c r="C1054" i="1"/>
  <c r="D1053" i="1"/>
  <c r="H1053" i="1" s="1"/>
  <c r="C1053" i="1"/>
  <c r="H1052" i="1"/>
  <c r="D1052" i="1"/>
  <c r="C1052" i="1"/>
  <c r="G1052" i="1" s="1"/>
  <c r="D1051" i="1"/>
  <c r="H1051" i="1" s="1"/>
  <c r="C1051" i="1"/>
  <c r="D1050" i="1"/>
  <c r="H1050" i="1" s="1"/>
  <c r="C1050" i="1"/>
  <c r="D1049" i="1"/>
  <c r="H1049" i="1" s="1"/>
  <c r="C1049" i="1"/>
  <c r="H1048" i="1"/>
  <c r="D1048" i="1"/>
  <c r="C1048" i="1"/>
  <c r="G1048" i="1" s="1"/>
  <c r="D1047" i="1"/>
  <c r="H1047" i="1" s="1"/>
  <c r="C1047" i="1"/>
  <c r="D1046" i="1"/>
  <c r="H1046" i="1" s="1"/>
  <c r="C1046" i="1"/>
  <c r="D1045" i="1"/>
  <c r="H1045" i="1" s="1"/>
  <c r="C1045" i="1"/>
  <c r="H1044" i="1"/>
  <c r="D1044" i="1"/>
  <c r="C1044" i="1"/>
  <c r="G1044" i="1" s="1"/>
  <c r="D1043" i="1"/>
  <c r="H1043" i="1" s="1"/>
  <c r="C1043" i="1"/>
  <c r="H1042" i="1"/>
  <c r="D1042" i="1"/>
  <c r="C1042" i="1"/>
  <c r="G1042" i="1" s="1"/>
  <c r="D1041" i="1"/>
  <c r="H1041" i="1" s="1"/>
  <c r="C1041" i="1"/>
  <c r="D1040" i="1"/>
  <c r="H1040" i="1" s="1"/>
  <c r="C1040" i="1"/>
  <c r="D1039" i="1"/>
  <c r="H1039" i="1" s="1"/>
  <c r="C1039" i="1"/>
  <c r="H1038" i="1"/>
  <c r="D1038" i="1"/>
  <c r="C1038" i="1"/>
  <c r="G1038" i="1" s="1"/>
  <c r="D1037" i="1"/>
  <c r="H1037" i="1" s="1"/>
  <c r="C1037" i="1"/>
  <c r="H1036" i="1"/>
  <c r="D1036" i="1"/>
  <c r="C1036" i="1"/>
  <c r="G1036" i="1" s="1"/>
  <c r="D1035" i="1"/>
  <c r="H1035" i="1" s="1"/>
  <c r="C1035" i="1"/>
  <c r="D1034" i="1"/>
  <c r="H1034" i="1" s="1"/>
  <c r="C1034" i="1"/>
  <c r="D1033" i="1"/>
  <c r="H1033" i="1" s="1"/>
  <c r="C1033" i="1"/>
  <c r="D1032" i="1"/>
  <c r="H1032" i="1" s="1"/>
  <c r="C1032" i="1"/>
  <c r="D1031" i="1"/>
  <c r="H1031" i="1" s="1"/>
  <c r="C1031" i="1"/>
  <c r="D1030" i="1"/>
  <c r="H1030" i="1" s="1"/>
  <c r="C1030" i="1"/>
  <c r="D1029" i="1"/>
  <c r="H1029" i="1" s="1"/>
  <c r="C1029" i="1"/>
  <c r="H1028" i="1"/>
  <c r="D1028" i="1"/>
  <c r="C1028" i="1"/>
  <c r="G1028" i="1" s="1"/>
  <c r="D1027" i="1"/>
  <c r="H1027" i="1" s="1"/>
  <c r="C1027" i="1"/>
  <c r="H1026" i="1"/>
  <c r="D1026" i="1"/>
  <c r="C1026" i="1"/>
  <c r="G1026" i="1" s="1"/>
  <c r="D1025" i="1"/>
  <c r="H1025" i="1" s="1"/>
  <c r="C1025" i="1"/>
  <c r="D1024" i="1"/>
  <c r="H1024" i="1" s="1"/>
  <c r="C1024" i="1"/>
  <c r="D1023" i="1"/>
  <c r="H1023" i="1" s="1"/>
  <c r="C1023" i="1"/>
  <c r="D1022" i="1"/>
  <c r="H1022" i="1" s="1"/>
  <c r="C1022" i="1"/>
  <c r="D1021" i="1"/>
  <c r="H1021" i="1" s="1"/>
  <c r="C1021" i="1"/>
  <c r="H1020" i="1"/>
  <c r="D1020" i="1"/>
  <c r="C1020" i="1"/>
  <c r="G1020" i="1" s="1"/>
  <c r="D1019" i="1"/>
  <c r="H1019" i="1" s="1"/>
  <c r="C1019" i="1"/>
  <c r="D1018" i="1"/>
  <c r="H1018" i="1" s="1"/>
  <c r="C1018" i="1"/>
  <c r="C1017" i="1"/>
  <c r="D1016" i="1"/>
  <c r="H1016" i="1" s="1"/>
  <c r="C1016" i="1"/>
  <c r="D1015" i="1"/>
  <c r="H1015" i="1" s="1"/>
  <c r="C1015" i="1"/>
  <c r="H1014" i="1"/>
  <c r="D1014" i="1"/>
  <c r="C1014" i="1"/>
  <c r="G1014" i="1" s="1"/>
  <c r="D1013" i="1"/>
  <c r="H1013" i="1" s="1"/>
  <c r="C1013" i="1"/>
  <c r="H1010" i="1"/>
  <c r="D1010" i="1"/>
  <c r="C1010" i="1"/>
  <c r="G1010" i="1" s="1"/>
  <c r="D1009" i="1"/>
  <c r="H1009" i="1" s="1"/>
  <c r="C1009" i="1"/>
  <c r="H1008" i="1"/>
  <c r="D1008" i="1"/>
  <c r="C1008" i="1"/>
  <c r="G1008" i="1" s="1"/>
  <c r="D1007" i="1"/>
  <c r="H1007" i="1" s="1"/>
  <c r="C1007" i="1"/>
  <c r="D1006" i="1"/>
  <c r="H1006" i="1" s="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D996" i="1"/>
  <c r="H996" i="1" s="1"/>
  <c r="C996" i="1"/>
  <c r="D995" i="1"/>
  <c r="H995" i="1" s="1"/>
  <c r="C995" i="1"/>
  <c r="D994" i="1"/>
  <c r="H994" i="1" s="1"/>
  <c r="C994" i="1"/>
  <c r="G994" i="1" s="1"/>
  <c r="D993" i="1"/>
  <c r="H993" i="1" s="1"/>
  <c r="C993" i="1"/>
  <c r="D992" i="1"/>
  <c r="H992" i="1" s="1"/>
  <c r="C992" i="1"/>
  <c r="D991" i="1"/>
  <c r="H991" i="1" s="1"/>
  <c r="C991" i="1"/>
  <c r="H990" i="1"/>
  <c r="D990" i="1"/>
  <c r="C990" i="1"/>
  <c r="G990" i="1" s="1"/>
  <c r="D989" i="1"/>
  <c r="H989" i="1" s="1"/>
  <c r="C989" i="1"/>
  <c r="H988" i="1"/>
  <c r="D988" i="1"/>
  <c r="C988" i="1"/>
  <c r="G988" i="1" s="1"/>
  <c r="D987" i="1"/>
  <c r="H987" i="1" s="1"/>
  <c r="C987" i="1"/>
  <c r="D986" i="1"/>
  <c r="H986" i="1" s="1"/>
  <c r="C986" i="1"/>
  <c r="D985" i="1"/>
  <c r="H985" i="1" s="1"/>
  <c r="C985" i="1"/>
  <c r="D984" i="1"/>
  <c r="H984" i="1" s="1"/>
  <c r="C984"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D976" i="1"/>
  <c r="H976" i="1" s="1"/>
  <c r="C976" i="1"/>
  <c r="D975" i="1"/>
  <c r="H975" i="1" s="1"/>
  <c r="C975" i="1"/>
  <c r="H974" i="1"/>
  <c r="D974" i="1"/>
  <c r="C974" i="1"/>
  <c r="G974" i="1" s="1"/>
  <c r="D973" i="1"/>
  <c r="H973" i="1" s="1"/>
  <c r="C973" i="1"/>
  <c r="D972" i="1"/>
  <c r="H972" i="1" s="1"/>
  <c r="C972" i="1"/>
  <c r="D971" i="1"/>
  <c r="H971" i="1" s="1"/>
  <c r="C971" i="1"/>
  <c r="H970" i="1"/>
  <c r="D970" i="1"/>
  <c r="C970" i="1"/>
  <c r="G970" i="1" s="1"/>
  <c r="D969" i="1"/>
  <c r="H969" i="1" s="1"/>
  <c r="C969" i="1"/>
  <c r="H968" i="1"/>
  <c r="D968" i="1"/>
  <c r="C968" i="1"/>
  <c r="G968" i="1" s="1"/>
  <c r="D967" i="1"/>
  <c r="H967" i="1" s="1"/>
  <c r="C967" i="1"/>
  <c r="D966" i="1"/>
  <c r="H966" i="1" s="1"/>
  <c r="C966" i="1"/>
  <c r="D965" i="1"/>
  <c r="H965" i="1" s="1"/>
  <c r="C965" i="1"/>
  <c r="D964" i="1"/>
  <c r="H964" i="1" s="1"/>
  <c r="C964" i="1"/>
  <c r="G964" i="1" s="1"/>
  <c r="D963" i="1"/>
  <c r="H963" i="1" s="1"/>
  <c r="C963" i="1"/>
  <c r="D962" i="1"/>
  <c r="H962" i="1" s="1"/>
  <c r="C962" i="1"/>
  <c r="D961" i="1"/>
  <c r="H961" i="1" s="1"/>
  <c r="C961" i="1"/>
  <c r="D960" i="1"/>
  <c r="H960" i="1" s="1"/>
  <c r="C960" i="1"/>
  <c r="D959" i="1"/>
  <c r="H959" i="1" s="1"/>
  <c r="C959" i="1"/>
  <c r="H958" i="1"/>
  <c r="D958" i="1"/>
  <c r="C958" i="1"/>
  <c r="G958" i="1" s="1"/>
  <c r="D957" i="1"/>
  <c r="H957" i="1" s="1"/>
  <c r="C957" i="1"/>
  <c r="H956" i="1"/>
  <c r="D956" i="1"/>
  <c r="C956" i="1"/>
  <c r="G956" i="1" s="1"/>
  <c r="D955" i="1"/>
  <c r="H955" i="1" s="1"/>
  <c r="C955" i="1"/>
  <c r="D954" i="1"/>
  <c r="H954" i="1" s="1"/>
  <c r="C954" i="1"/>
  <c r="G954" i="1" s="1"/>
  <c r="D953" i="1"/>
  <c r="H953" i="1" s="1"/>
  <c r="C953" i="1"/>
  <c r="H952" i="1"/>
  <c r="D952" i="1"/>
  <c r="C952" i="1"/>
  <c r="G952" i="1" s="1"/>
  <c r="D951" i="1"/>
  <c r="H951" i="1" s="1"/>
  <c r="C951" i="1"/>
  <c r="H950" i="1"/>
  <c r="D950" i="1"/>
  <c r="C950" i="1"/>
  <c r="G950" i="1" s="1"/>
  <c r="D949" i="1"/>
  <c r="H949" i="1" s="1"/>
  <c r="C949" i="1"/>
  <c r="D948" i="1"/>
  <c r="H948" i="1" s="1"/>
  <c r="C948" i="1"/>
  <c r="G948" i="1" s="1"/>
  <c r="D947" i="1"/>
  <c r="H947" i="1" s="1"/>
  <c r="C947" i="1"/>
  <c r="H946" i="1"/>
  <c r="D946" i="1"/>
  <c r="C946" i="1"/>
  <c r="G946" i="1" s="1"/>
  <c r="D945" i="1"/>
  <c r="H945" i="1" s="1"/>
  <c r="C945" i="1"/>
  <c r="H944" i="1"/>
  <c r="D944" i="1"/>
  <c r="C944" i="1"/>
  <c r="G944" i="1" s="1"/>
  <c r="D943" i="1"/>
  <c r="H943" i="1" s="1"/>
  <c r="C943" i="1"/>
  <c r="D942" i="1"/>
  <c r="H942" i="1" s="1"/>
  <c r="C942" i="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D934" i="1"/>
  <c r="H934" i="1" s="1"/>
  <c r="C934" i="1"/>
  <c r="D933" i="1"/>
  <c r="H933" i="1" s="1"/>
  <c r="C933" i="1"/>
  <c r="D932" i="1"/>
  <c r="H932" i="1" s="1"/>
  <c r="C932" i="1"/>
  <c r="D931" i="1"/>
  <c r="H931" i="1" s="1"/>
  <c r="C931" i="1"/>
  <c r="D930" i="1"/>
  <c r="H930" i="1" s="1"/>
  <c r="C930" i="1"/>
  <c r="G930" i="1" s="1"/>
  <c r="D929" i="1"/>
  <c r="H929" i="1" s="1"/>
  <c r="C929" i="1"/>
  <c r="H928" i="1"/>
  <c r="D928" i="1"/>
  <c r="C928" i="1"/>
  <c r="G928" i="1" s="1"/>
  <c r="D927" i="1"/>
  <c r="H927" i="1" s="1"/>
  <c r="C927" i="1"/>
  <c r="H926" i="1"/>
  <c r="D926" i="1"/>
  <c r="C926" i="1"/>
  <c r="G926" i="1" s="1"/>
  <c r="D925" i="1"/>
  <c r="H925" i="1" s="1"/>
  <c r="C925" i="1"/>
  <c r="D924" i="1"/>
  <c r="H924" i="1" s="1"/>
  <c r="C924" i="1"/>
  <c r="D923" i="1"/>
  <c r="H923" i="1" s="1"/>
  <c r="C923" i="1"/>
  <c r="H922" i="1"/>
  <c r="D922" i="1"/>
  <c r="C922" i="1"/>
  <c r="G922" i="1" s="1"/>
  <c r="D921" i="1"/>
  <c r="H921" i="1" s="1"/>
  <c r="C921" i="1"/>
  <c r="D920" i="1"/>
  <c r="H920" i="1" s="1"/>
  <c r="C920" i="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D908" i="1"/>
  <c r="H908" i="1" s="1"/>
  <c r="C908" i="1"/>
  <c r="D907" i="1"/>
  <c r="H907" i="1" s="1"/>
  <c r="C907" i="1"/>
  <c r="H906" i="1"/>
  <c r="D906" i="1"/>
  <c r="C906" i="1"/>
  <c r="G906" i="1" s="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G894" i="1" s="1"/>
  <c r="D893" i="1"/>
  <c r="H893" i="1" s="1"/>
  <c r="C893" i="1"/>
  <c r="H892" i="1"/>
  <c r="D892" i="1"/>
  <c r="C892" i="1"/>
  <c r="G892" i="1" s="1"/>
  <c r="D891" i="1"/>
  <c r="H891" i="1" s="1"/>
  <c r="C891" i="1"/>
  <c r="D890" i="1"/>
  <c r="H890" i="1" s="1"/>
  <c r="C890" i="1"/>
  <c r="D889" i="1"/>
  <c r="H889" i="1" s="1"/>
  <c r="C889" i="1"/>
  <c r="D888" i="1"/>
  <c r="H888" i="1" s="1"/>
  <c r="C888" i="1"/>
  <c r="D887" i="1"/>
  <c r="H887" i="1" s="1"/>
  <c r="C887" i="1"/>
  <c r="H886" i="1"/>
  <c r="D886" i="1"/>
  <c r="C886" i="1"/>
  <c r="G886" i="1" s="1"/>
  <c r="D885" i="1"/>
  <c r="H885" i="1" s="1"/>
  <c r="C885" i="1"/>
  <c r="D884" i="1"/>
  <c r="H884" i="1" s="1"/>
  <c r="C884" i="1"/>
  <c r="D883" i="1"/>
  <c r="H883" i="1" s="1"/>
  <c r="C883" i="1"/>
  <c r="H882" i="1"/>
  <c r="D882" i="1"/>
  <c r="C882" i="1"/>
  <c r="G882" i="1" s="1"/>
  <c r="D881" i="1"/>
  <c r="H881" i="1" s="1"/>
  <c r="C881" i="1"/>
  <c r="D880" i="1"/>
  <c r="H880" i="1" s="1"/>
  <c r="C880" i="1"/>
  <c r="D879" i="1"/>
  <c r="H879" i="1" s="1"/>
  <c r="C879" i="1"/>
  <c r="H878" i="1"/>
  <c r="D878" i="1"/>
  <c r="C878" i="1"/>
  <c r="G878" i="1" s="1"/>
  <c r="D877" i="1"/>
  <c r="H877" i="1" s="1"/>
  <c r="C877" i="1"/>
  <c r="D876" i="1"/>
  <c r="H876" i="1" s="1"/>
  <c r="C876" i="1"/>
  <c r="D875" i="1"/>
  <c r="H875" i="1" s="1"/>
  <c r="C875" i="1"/>
  <c r="D874" i="1"/>
  <c r="H874" i="1" s="1"/>
  <c r="C874" i="1"/>
  <c r="D873" i="1"/>
  <c r="H873" i="1" s="1"/>
  <c r="C873" i="1"/>
  <c r="H872" i="1"/>
  <c r="D872" i="1"/>
  <c r="C872" i="1"/>
  <c r="G872" i="1" s="1"/>
  <c r="D871" i="1"/>
  <c r="H871" i="1" s="1"/>
  <c r="C871" i="1"/>
  <c r="D870" i="1"/>
  <c r="H870" i="1" s="1"/>
  <c r="C870" i="1"/>
  <c r="G870" i="1" s="1"/>
  <c r="D869" i="1"/>
  <c r="H869" i="1" s="1"/>
  <c r="C869" i="1"/>
  <c r="D868" i="1"/>
  <c r="H868" i="1" s="1"/>
  <c r="C868" i="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D860" i="1"/>
  <c r="H860" i="1" s="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D852" i="1"/>
  <c r="H852" i="1" s="1"/>
  <c r="C852" i="1"/>
  <c r="G852" i="1" s="1"/>
  <c r="D851" i="1"/>
  <c r="H851" i="1" s="1"/>
  <c r="C851" i="1"/>
  <c r="D850" i="1"/>
  <c r="H850" i="1" s="1"/>
  <c r="C850" i="1"/>
  <c r="D849" i="1"/>
  <c r="H849" i="1" s="1"/>
  <c r="C849" i="1"/>
  <c r="H848" i="1"/>
  <c r="D848" i="1"/>
  <c r="C848" i="1"/>
  <c r="G848" i="1" s="1"/>
  <c r="D847" i="1"/>
  <c r="H847" i="1" s="1"/>
  <c r="C847" i="1"/>
  <c r="D846" i="1"/>
  <c r="H846" i="1" s="1"/>
  <c r="C846" i="1"/>
  <c r="D845" i="1"/>
  <c r="H845" i="1" s="1"/>
  <c r="C845" i="1"/>
  <c r="H844" i="1"/>
  <c r="D844" i="1"/>
  <c r="C844" i="1"/>
  <c r="G844" i="1" s="1"/>
  <c r="D843" i="1"/>
  <c r="H843" i="1" s="1"/>
  <c r="C843" i="1"/>
  <c r="H842" i="1"/>
  <c r="D842" i="1"/>
  <c r="C842" i="1"/>
  <c r="G842" i="1" s="1"/>
  <c r="D841" i="1"/>
  <c r="H841" i="1" s="1"/>
  <c r="C841" i="1"/>
  <c r="D840" i="1"/>
  <c r="H840" i="1" s="1"/>
  <c r="C840" i="1"/>
  <c r="D839" i="1"/>
  <c r="H839" i="1" s="1"/>
  <c r="C839" i="1"/>
  <c r="D838" i="1"/>
  <c r="H838" i="1" s="1"/>
  <c r="C838" i="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D828" i="1"/>
  <c r="H828" i="1" s="1"/>
  <c r="C828" i="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D820" i="1"/>
  <c r="H820" i="1" s="1"/>
  <c r="C820" i="1"/>
  <c r="D819" i="1"/>
  <c r="H819" i="1" s="1"/>
  <c r="C819" i="1"/>
  <c r="H818" i="1"/>
  <c r="D818" i="1"/>
  <c r="C818" i="1"/>
  <c r="G818" i="1" s="1"/>
  <c r="D817" i="1"/>
  <c r="H817" i="1" s="1"/>
  <c r="C817" i="1"/>
  <c r="D816" i="1"/>
  <c r="H816" i="1" s="1"/>
  <c r="C816" i="1"/>
  <c r="D815" i="1"/>
  <c r="H815" i="1" s="1"/>
  <c r="C815" i="1"/>
  <c r="H814" i="1"/>
  <c r="D814" i="1"/>
  <c r="C814" i="1"/>
  <c r="G814" i="1" s="1"/>
  <c r="D813" i="1"/>
  <c r="H813" i="1" s="1"/>
  <c r="C813" i="1"/>
  <c r="D812" i="1"/>
  <c r="H812" i="1" s="1"/>
  <c r="C812" i="1"/>
  <c r="D811" i="1"/>
  <c r="H811" i="1" s="1"/>
  <c r="C811" i="1"/>
  <c r="H810" i="1"/>
  <c r="D810" i="1"/>
  <c r="C810" i="1"/>
  <c r="G810" i="1" s="1"/>
  <c r="D809" i="1"/>
  <c r="H809" i="1" s="1"/>
  <c r="C809" i="1"/>
  <c r="D808" i="1"/>
  <c r="H808" i="1" s="1"/>
  <c r="C808" i="1"/>
  <c r="D807" i="1"/>
  <c r="H807" i="1" s="1"/>
  <c r="C807" i="1"/>
  <c r="D806" i="1"/>
  <c r="H806" i="1" s="1"/>
  <c r="C806" i="1"/>
  <c r="D805" i="1"/>
  <c r="H805" i="1" s="1"/>
  <c r="C805" i="1"/>
  <c r="H804" i="1"/>
  <c r="D804" i="1"/>
  <c r="C804" i="1"/>
  <c r="G804" i="1" s="1"/>
  <c r="D803" i="1"/>
  <c r="H803" i="1" s="1"/>
  <c r="C803" i="1"/>
  <c r="H802" i="1"/>
  <c r="D802" i="1"/>
  <c r="C802" i="1"/>
  <c r="G802" i="1" s="1"/>
  <c r="D801" i="1"/>
  <c r="C801" i="1"/>
  <c r="D800" i="1"/>
  <c r="H800" i="1" s="1"/>
  <c r="C800" i="1"/>
  <c r="G800" i="1" s="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G790" i="1" s="1"/>
  <c r="D789" i="1"/>
  <c r="H789" i="1" s="1"/>
  <c r="C789" i="1"/>
  <c r="D788" i="1"/>
  <c r="H788" i="1" s="1"/>
  <c r="C788" i="1"/>
  <c r="G788" i="1" s="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D767" i="1"/>
  <c r="H767" i="1" s="1"/>
  <c r="C767" i="1"/>
  <c r="D766" i="1"/>
  <c r="H766" i="1" s="1"/>
  <c r="C766" i="1"/>
  <c r="G766" i="1" s="1"/>
  <c r="D765" i="1"/>
  <c r="H765" i="1" s="1"/>
  <c r="C765" i="1"/>
  <c r="D764" i="1"/>
  <c r="H764" i="1" s="1"/>
  <c r="C764" i="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D757" i="1"/>
  <c r="H757" i="1" s="1"/>
  <c r="C757" i="1"/>
  <c r="D756" i="1"/>
  <c r="H756" i="1" s="1"/>
  <c r="C756" i="1"/>
  <c r="G756" i="1" s="1"/>
  <c r="D755" i="1"/>
  <c r="H755" i="1" s="1"/>
  <c r="C755" i="1"/>
  <c r="D754" i="1"/>
  <c r="H754" i="1" s="1"/>
  <c r="C754" i="1"/>
  <c r="G754" i="1" s="1"/>
  <c r="D753" i="1"/>
  <c r="H753" i="1" s="1"/>
  <c r="C753" i="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D742" i="1"/>
  <c r="H742" i="1" s="1"/>
  <c r="C742" i="1"/>
  <c r="G742" i="1" s="1"/>
  <c r="D741" i="1"/>
  <c r="H741" i="1" s="1"/>
  <c r="C741" i="1"/>
  <c r="G741" i="1" s="1"/>
  <c r="D740" i="1"/>
  <c r="H740" i="1" s="1"/>
  <c r="C740" i="1"/>
  <c r="D739" i="1"/>
  <c r="H739" i="1" s="1"/>
  <c r="C739" i="1"/>
  <c r="G739" i="1" s="1"/>
  <c r="D738" i="1"/>
  <c r="H738" i="1" s="1"/>
  <c r="C738" i="1"/>
  <c r="D737" i="1"/>
  <c r="H737" i="1" s="1"/>
  <c r="C737" i="1"/>
  <c r="D736" i="1"/>
  <c r="H736" i="1" s="1"/>
  <c r="C736" i="1"/>
  <c r="D735" i="1"/>
  <c r="H735" i="1" s="1"/>
  <c r="C735" i="1"/>
  <c r="D734" i="1"/>
  <c r="H734" i="1" s="1"/>
  <c r="C734" i="1"/>
  <c r="D733" i="1"/>
  <c r="H733" i="1" s="1"/>
  <c r="C733" i="1"/>
  <c r="G733" i="1" s="1"/>
  <c r="D732" i="1"/>
  <c r="H732" i="1" s="1"/>
  <c r="C732" i="1"/>
  <c r="D731" i="1"/>
  <c r="H731" i="1" s="1"/>
  <c r="C731" i="1"/>
  <c r="D730" i="1"/>
  <c r="H730" i="1" s="1"/>
  <c r="C730" i="1"/>
  <c r="D729" i="1"/>
  <c r="H729" i="1" s="1"/>
  <c r="C729" i="1"/>
  <c r="D728" i="1"/>
  <c r="H728" i="1" s="1"/>
  <c r="C728" i="1"/>
  <c r="D727" i="1"/>
  <c r="H727" i="1" s="1"/>
  <c r="C727" i="1"/>
  <c r="D726" i="1"/>
  <c r="H726" i="1" s="1"/>
  <c r="C726" i="1"/>
  <c r="G726" i="1" s="1"/>
  <c r="D725" i="1"/>
  <c r="H725" i="1" s="1"/>
  <c r="C725" i="1"/>
  <c r="G725" i="1" s="1"/>
  <c r="D724" i="1"/>
  <c r="H724" i="1" s="1"/>
  <c r="C724" i="1"/>
  <c r="D723" i="1"/>
  <c r="H723" i="1" s="1"/>
  <c r="C723" i="1"/>
  <c r="G723" i="1" s="1"/>
  <c r="D722" i="1"/>
  <c r="H722" i="1" s="1"/>
  <c r="C722" i="1"/>
  <c r="G722" i="1" s="1"/>
  <c r="D721" i="1"/>
  <c r="H721" i="1" s="1"/>
  <c r="C721" i="1"/>
  <c r="G721" i="1" s="1"/>
  <c r="D720" i="1"/>
  <c r="H720" i="1" s="1"/>
  <c r="C720" i="1"/>
  <c r="G720" i="1" s="1"/>
  <c r="D719" i="1"/>
  <c r="H719" i="1" s="1"/>
  <c r="C719" i="1"/>
  <c r="D718" i="1"/>
  <c r="H718" i="1" s="1"/>
  <c r="C718" i="1"/>
  <c r="D717" i="1"/>
  <c r="H717" i="1" s="1"/>
  <c r="C717" i="1"/>
  <c r="G717" i="1" s="1"/>
  <c r="D716" i="1"/>
  <c r="H716" i="1" s="1"/>
  <c r="C716" i="1"/>
  <c r="G716" i="1" s="1"/>
  <c r="D715" i="1"/>
  <c r="H715" i="1" s="1"/>
  <c r="C715" i="1"/>
  <c r="G715" i="1" s="1"/>
  <c r="D714" i="1"/>
  <c r="H714" i="1" s="1"/>
  <c r="C714" i="1"/>
  <c r="D713" i="1"/>
  <c r="H713" i="1" s="1"/>
  <c r="C713" i="1"/>
  <c r="G713" i="1" s="1"/>
  <c r="D712" i="1"/>
  <c r="H712" i="1" s="1"/>
  <c r="C712" i="1"/>
  <c r="G712" i="1" s="1"/>
  <c r="D711" i="1"/>
  <c r="H711" i="1" s="1"/>
  <c r="C711" i="1"/>
  <c r="H710" i="1"/>
  <c r="D710" i="1"/>
  <c r="C710" i="1"/>
  <c r="G710" i="1" s="1"/>
  <c r="D709" i="1"/>
  <c r="H709" i="1" s="1"/>
  <c r="C709" i="1"/>
  <c r="G709" i="1" s="1"/>
  <c r="D708" i="1"/>
  <c r="H708" i="1" s="1"/>
  <c r="C708" i="1"/>
  <c r="D707" i="1"/>
  <c r="H707" i="1" s="1"/>
  <c r="C707" i="1"/>
  <c r="G707" i="1" s="1"/>
  <c r="D706" i="1"/>
  <c r="H706" i="1" s="1"/>
  <c r="C706" i="1"/>
  <c r="H705" i="1"/>
  <c r="D705" i="1"/>
  <c r="C705" i="1"/>
  <c r="G705" i="1" s="1"/>
  <c r="D704" i="1"/>
  <c r="H704" i="1" s="1"/>
  <c r="C704" i="1"/>
  <c r="G704" i="1" s="1"/>
  <c r="D703" i="1"/>
  <c r="H703" i="1" s="1"/>
  <c r="C703" i="1"/>
  <c r="G703" i="1" s="1"/>
  <c r="D702" i="1"/>
  <c r="H702" i="1" s="1"/>
  <c r="C702" i="1"/>
  <c r="D701" i="1"/>
  <c r="H701" i="1" s="1"/>
  <c r="C701" i="1"/>
  <c r="H700" i="1"/>
  <c r="D700" i="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D690" i="1"/>
  <c r="H690" i="1" s="1"/>
  <c r="C690" i="1"/>
  <c r="D689" i="1"/>
  <c r="H689" i="1" s="1"/>
  <c r="C689" i="1"/>
  <c r="D688" i="1"/>
  <c r="H688" i="1" s="1"/>
  <c r="C688" i="1"/>
  <c r="D687" i="1"/>
  <c r="H687" i="1" s="1"/>
  <c r="C687" i="1"/>
  <c r="D686" i="1"/>
  <c r="H686" i="1" s="1"/>
  <c r="C686" i="1"/>
  <c r="G686" i="1" s="1"/>
  <c r="D685" i="1"/>
  <c r="H685" i="1" s="1"/>
  <c r="C685" i="1"/>
  <c r="G685" i="1" s="1"/>
  <c r="D684" i="1"/>
  <c r="H684" i="1" s="1"/>
  <c r="C684" i="1"/>
  <c r="G684" i="1" s="1"/>
  <c r="D683" i="1"/>
  <c r="H683" i="1" s="1"/>
  <c r="C683" i="1"/>
  <c r="G683" i="1" s="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G675" i="1" s="1"/>
  <c r="D674" i="1"/>
  <c r="H674" i="1" s="1"/>
  <c r="C674" i="1"/>
  <c r="G674" i="1" s="1"/>
  <c r="D673" i="1"/>
  <c r="H673" i="1" s="1"/>
  <c r="C673" i="1"/>
  <c r="G673" i="1" s="1"/>
  <c r="D672" i="1"/>
  <c r="H672" i="1" s="1"/>
  <c r="C672" i="1"/>
  <c r="G672" i="1" s="1"/>
  <c r="D671" i="1"/>
  <c r="H671" i="1" s="1"/>
  <c r="C671" i="1"/>
  <c r="H670" i="1"/>
  <c r="D670" i="1"/>
  <c r="C670" i="1"/>
  <c r="G670" i="1" s="1"/>
  <c r="D669" i="1"/>
  <c r="H669" i="1" s="1"/>
  <c r="C669" i="1"/>
  <c r="D668" i="1"/>
  <c r="H668" i="1" s="1"/>
  <c r="C668" i="1"/>
  <c r="D667" i="1"/>
  <c r="H667" i="1" s="1"/>
  <c r="C667" i="1"/>
  <c r="D666" i="1"/>
  <c r="H666" i="1" s="1"/>
  <c r="C666" i="1"/>
  <c r="G666" i="1" s="1"/>
  <c r="D665" i="1"/>
  <c r="H665" i="1" s="1"/>
  <c r="C665" i="1"/>
  <c r="D664" i="1"/>
  <c r="H664" i="1" s="1"/>
  <c r="C664" i="1"/>
  <c r="G664" i="1" s="1"/>
  <c r="H663" i="1"/>
  <c r="D663" i="1"/>
  <c r="C663" i="1"/>
  <c r="G663" i="1" s="1"/>
  <c r="D662" i="1"/>
  <c r="H662" i="1" s="1"/>
  <c r="C662" i="1"/>
  <c r="D661" i="1"/>
  <c r="H661" i="1" s="1"/>
  <c r="C661" i="1"/>
  <c r="G661" i="1" s="1"/>
  <c r="D660" i="1"/>
  <c r="H660" i="1" s="1"/>
  <c r="C660" i="1"/>
  <c r="D659" i="1"/>
  <c r="H659" i="1" s="1"/>
  <c r="C659" i="1"/>
  <c r="G659" i="1" s="1"/>
  <c r="D658" i="1"/>
  <c r="H658" i="1" s="1"/>
  <c r="C658" i="1"/>
  <c r="G658" i="1" s="1"/>
  <c r="D657" i="1"/>
  <c r="H657" i="1" s="1"/>
  <c r="C657" i="1"/>
  <c r="H656" i="1"/>
  <c r="D656" i="1"/>
  <c r="C656" i="1"/>
  <c r="G656" i="1" s="1"/>
  <c r="D655" i="1"/>
  <c r="H655" i="1" s="1"/>
  <c r="C655" i="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H647" i="1"/>
  <c r="D647" i="1"/>
  <c r="C647" i="1"/>
  <c r="G647" i="1" s="1"/>
  <c r="D646" i="1"/>
  <c r="H646" i="1" s="1"/>
  <c r="C646" i="1"/>
  <c r="G646" i="1" s="1"/>
  <c r="D645" i="1"/>
  <c r="H645" i="1" s="1"/>
  <c r="C645" i="1"/>
  <c r="G645" i="1" s="1"/>
  <c r="C641" i="1"/>
  <c r="D636" i="1"/>
  <c r="H636" i="1" s="1"/>
  <c r="C636" i="1"/>
  <c r="D635" i="1"/>
  <c r="H635" i="1" s="1"/>
  <c r="C635" i="1"/>
  <c r="G635" i="1" s="1"/>
  <c r="D632" i="1"/>
  <c r="H632" i="1" s="1"/>
  <c r="C632" i="1"/>
  <c r="D631" i="1"/>
  <c r="H631" i="1" s="1"/>
  <c r="C631" i="1"/>
  <c r="G631" i="1" s="1"/>
  <c r="D630" i="1"/>
  <c r="H630" i="1" s="1"/>
  <c r="C630" i="1"/>
  <c r="D629" i="1"/>
  <c r="H629" i="1" s="1"/>
  <c r="C629" i="1"/>
  <c r="D628" i="1"/>
  <c r="H628" i="1" s="1"/>
  <c r="C628" i="1"/>
  <c r="D627" i="1"/>
  <c r="H627" i="1" s="1"/>
  <c r="C627" i="1"/>
  <c r="D626" i="1"/>
  <c r="H626" i="1" s="1"/>
  <c r="C626" i="1"/>
  <c r="G626" i="1" s="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H617" i="1"/>
  <c r="D617" i="1"/>
  <c r="C617" i="1"/>
  <c r="G617" i="1" s="1"/>
  <c r="D616" i="1"/>
  <c r="H616" i="1" s="1"/>
  <c r="C616" i="1"/>
  <c r="G616" i="1" s="1"/>
  <c r="D615" i="1"/>
  <c r="H615" i="1" s="1"/>
  <c r="C615" i="1"/>
  <c r="D614" i="1"/>
  <c r="H614" i="1" s="1"/>
  <c r="C614" i="1"/>
  <c r="G614" i="1" s="1"/>
  <c r="D613" i="1"/>
  <c r="H613" i="1" s="1"/>
  <c r="C613" i="1"/>
  <c r="G613" i="1" s="1"/>
  <c r="D612" i="1"/>
  <c r="H612" i="1" s="1"/>
  <c r="C612" i="1"/>
  <c r="G612" i="1" s="1"/>
  <c r="D611" i="1"/>
  <c r="H611" i="1" s="1"/>
  <c r="C611" i="1"/>
  <c r="D610" i="1"/>
  <c r="H610" i="1" s="1"/>
  <c r="C610" i="1"/>
  <c r="D609" i="1"/>
  <c r="H609" i="1" s="1"/>
  <c r="C609" i="1"/>
  <c r="G609" i="1" s="1"/>
  <c r="H608" i="1"/>
  <c r="D608" i="1"/>
  <c r="C608" i="1"/>
  <c r="G608" i="1" s="1"/>
  <c r="D607" i="1"/>
  <c r="H607" i="1" s="1"/>
  <c r="C607" i="1"/>
  <c r="G607" i="1" s="1"/>
  <c r="D606" i="1"/>
  <c r="H606" i="1" s="1"/>
  <c r="C606" i="1"/>
  <c r="G606" i="1" s="1"/>
  <c r="D605" i="1"/>
  <c r="H605" i="1" s="1"/>
  <c r="C605" i="1"/>
  <c r="G605" i="1" s="1"/>
  <c r="H604" i="1"/>
  <c r="D604" i="1"/>
  <c r="C604" i="1"/>
  <c r="G604" i="1" s="1"/>
  <c r="D603" i="1"/>
  <c r="H603" i="1" s="1"/>
  <c r="C603" i="1"/>
  <c r="D602" i="1"/>
  <c r="H602" i="1" s="1"/>
  <c r="C602" i="1"/>
  <c r="G602" i="1" s="1"/>
  <c r="D601" i="1"/>
  <c r="H601" i="1" s="1"/>
  <c r="C601" i="1"/>
  <c r="G601" i="1" s="1"/>
  <c r="D600" i="1"/>
  <c r="H600" i="1" s="1"/>
  <c r="C600" i="1"/>
  <c r="G600" i="1" s="1"/>
  <c r="D599" i="1"/>
  <c r="H599" i="1" s="1"/>
  <c r="C599" i="1"/>
  <c r="G599" i="1" s="1"/>
  <c r="D598" i="1"/>
  <c r="H598" i="1" s="1"/>
  <c r="C598" i="1"/>
  <c r="D597" i="1"/>
  <c r="H597" i="1" s="1"/>
  <c r="C597" i="1"/>
  <c r="D596" i="1"/>
  <c r="H596" i="1" s="1"/>
  <c r="C596" i="1"/>
  <c r="D595" i="1"/>
  <c r="H595" i="1" s="1"/>
  <c r="C595" i="1"/>
  <c r="D594" i="1"/>
  <c r="H594" i="1" s="1"/>
  <c r="C594" i="1"/>
  <c r="G594" i="1" s="1"/>
  <c r="D593" i="1"/>
  <c r="H593" i="1" s="1"/>
  <c r="C593" i="1"/>
  <c r="H592" i="1"/>
  <c r="D592" i="1"/>
  <c r="C592" i="1"/>
  <c r="G592" i="1" s="1"/>
  <c r="D591" i="1"/>
  <c r="H591" i="1" s="1"/>
  <c r="C591" i="1"/>
  <c r="D590" i="1"/>
  <c r="H590" i="1" s="1"/>
  <c r="C590" i="1"/>
  <c r="D589" i="1"/>
  <c r="H589" i="1" s="1"/>
  <c r="C589" i="1"/>
  <c r="D588" i="1"/>
  <c r="H588" i="1" s="1"/>
  <c r="C588" i="1"/>
  <c r="H587" i="1"/>
  <c r="D587" i="1"/>
  <c r="C587" i="1"/>
  <c r="G587" i="1" s="1"/>
  <c r="D586" i="1"/>
  <c r="H586" i="1" s="1"/>
  <c r="C586" i="1"/>
  <c r="G586" i="1" s="1"/>
  <c r="D585" i="1"/>
  <c r="H585" i="1" s="1"/>
  <c r="C585" i="1"/>
  <c r="G585" i="1" s="1"/>
  <c r="D584" i="1"/>
  <c r="H584" i="1" s="1"/>
  <c r="C584" i="1"/>
  <c r="G584" i="1" s="1"/>
  <c r="D583" i="1"/>
  <c r="H583" i="1" s="1"/>
  <c r="C583" i="1"/>
  <c r="D582" i="1"/>
  <c r="H582" i="1" s="1"/>
  <c r="C582" i="1"/>
  <c r="G582" i="1" s="1"/>
  <c r="D581" i="1"/>
  <c r="H581" i="1" s="1"/>
  <c r="C581" i="1"/>
  <c r="G581" i="1" s="1"/>
  <c r="D580" i="1"/>
  <c r="H580" i="1" s="1"/>
  <c r="C580" i="1"/>
  <c r="D579" i="1"/>
  <c r="H579" i="1" s="1"/>
  <c r="C579" i="1"/>
  <c r="D578" i="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D571" i="1"/>
  <c r="H571" i="1" s="1"/>
  <c r="C571" i="1"/>
  <c r="D570" i="1"/>
  <c r="H570" i="1" s="1"/>
  <c r="C570" i="1"/>
  <c r="D569" i="1"/>
  <c r="H569" i="1" s="1"/>
  <c r="C569" i="1"/>
  <c r="D568" i="1"/>
  <c r="H568" i="1" s="1"/>
  <c r="C568" i="1"/>
  <c r="H567" i="1"/>
  <c r="D567" i="1"/>
  <c r="C567" i="1"/>
  <c r="G567" i="1" s="1"/>
  <c r="D566" i="1"/>
  <c r="H566" i="1" s="1"/>
  <c r="C566" i="1"/>
  <c r="G566" i="1" s="1"/>
  <c r="D565" i="1"/>
  <c r="H565" i="1" s="1"/>
  <c r="C565" i="1"/>
  <c r="D564" i="1"/>
  <c r="H564" i="1" s="1"/>
  <c r="C564" i="1"/>
  <c r="D563" i="1"/>
  <c r="H563" i="1" s="1"/>
  <c r="C563" i="1"/>
  <c r="D562" i="1"/>
  <c r="H562" i="1" s="1"/>
  <c r="C562" i="1"/>
  <c r="G562" i="1" s="1"/>
  <c r="D561" i="1"/>
  <c r="H561" i="1" s="1"/>
  <c r="C561" i="1"/>
  <c r="D560" i="1"/>
  <c r="H560" i="1" s="1"/>
  <c r="C560" i="1"/>
  <c r="G560" i="1" s="1"/>
  <c r="D559" i="1"/>
  <c r="H559" i="1" s="1"/>
  <c r="C559" i="1"/>
  <c r="G559" i="1" s="1"/>
  <c r="D558" i="1"/>
  <c r="H558" i="1" s="1"/>
  <c r="C558" i="1"/>
  <c r="G558" i="1" s="1"/>
  <c r="D557" i="1"/>
  <c r="H557" i="1" s="1"/>
  <c r="C557" i="1"/>
  <c r="D556" i="1"/>
  <c r="H556" i="1" s="1"/>
  <c r="C556" i="1"/>
  <c r="D555" i="1"/>
  <c r="H555" i="1" s="1"/>
  <c r="C555" i="1"/>
  <c r="D554" i="1"/>
  <c r="H554" i="1" s="1"/>
  <c r="C554" i="1"/>
  <c r="D553" i="1"/>
  <c r="H553" i="1" s="1"/>
  <c r="C553" i="1"/>
  <c r="D552" i="1"/>
  <c r="H552" i="1" s="1"/>
  <c r="C552" i="1"/>
  <c r="G552" i="1" s="1"/>
  <c r="D551" i="1"/>
  <c r="H551" i="1" s="1"/>
  <c r="C551" i="1"/>
  <c r="D550" i="1"/>
  <c r="H550" i="1" s="1"/>
  <c r="C550" i="1"/>
  <c r="H549" i="1"/>
  <c r="D549" i="1"/>
  <c r="C549" i="1"/>
  <c r="G549" i="1" s="1"/>
  <c r="D548" i="1"/>
  <c r="H548" i="1" s="1"/>
  <c r="C548" i="1"/>
  <c r="G548" i="1" s="1"/>
  <c r="D547" i="1"/>
  <c r="H547" i="1" s="1"/>
  <c r="C547" i="1"/>
  <c r="D546" i="1"/>
  <c r="H546" i="1" s="1"/>
  <c r="C546" i="1"/>
  <c r="G546" i="1" s="1"/>
  <c r="D545" i="1"/>
  <c r="H545" i="1" s="1"/>
  <c r="C545" i="1"/>
  <c r="D544" i="1"/>
  <c r="H544" i="1" s="1"/>
  <c r="C544" i="1"/>
  <c r="D543" i="1"/>
  <c r="H543" i="1" s="1"/>
  <c r="C543" i="1"/>
  <c r="D542" i="1"/>
  <c r="H542" i="1" s="1"/>
  <c r="C542" i="1"/>
  <c r="G542" i="1" s="1"/>
  <c r="D541" i="1"/>
  <c r="H541" i="1" s="1"/>
  <c r="C541" i="1"/>
  <c r="G541" i="1" s="1"/>
  <c r="D540" i="1"/>
  <c r="H540" i="1" s="1"/>
  <c r="C540" i="1"/>
  <c r="D539" i="1"/>
  <c r="H539" i="1" s="1"/>
  <c r="C539" i="1"/>
  <c r="D538" i="1"/>
  <c r="H538" i="1" s="1"/>
  <c r="C538" i="1"/>
  <c r="D537" i="1"/>
  <c r="H537" i="1" s="1"/>
  <c r="C537" i="1"/>
  <c r="G537" i="1" s="1"/>
  <c r="D536" i="1"/>
  <c r="H536" i="1" s="1"/>
  <c r="C536" i="1"/>
  <c r="D535" i="1"/>
  <c r="H535" i="1" s="1"/>
  <c r="C535" i="1"/>
  <c r="G535" i="1" s="1"/>
  <c r="D534" i="1"/>
  <c r="H534" i="1" s="1"/>
  <c r="C534" i="1"/>
  <c r="G534" i="1" s="1"/>
  <c r="D533" i="1"/>
  <c r="H533" i="1" s="1"/>
  <c r="C533" i="1"/>
  <c r="D532" i="1"/>
  <c r="H532" i="1" s="1"/>
  <c r="C532" i="1"/>
  <c r="D531" i="1"/>
  <c r="H531" i="1" s="1"/>
  <c r="C531" i="1"/>
  <c r="D528" i="1"/>
  <c r="H528" i="1" s="1"/>
  <c r="C528" i="1"/>
  <c r="D527" i="1"/>
  <c r="H527" i="1" s="1"/>
  <c r="C527" i="1"/>
  <c r="H526" i="1"/>
  <c r="D526" i="1"/>
  <c r="C526" i="1"/>
  <c r="G526" i="1" s="1"/>
  <c r="D525" i="1"/>
  <c r="H525" i="1" s="1"/>
  <c r="C525" i="1"/>
  <c r="G525" i="1" s="1"/>
  <c r="D524" i="1"/>
  <c r="H524" i="1" s="1"/>
  <c r="C524" i="1"/>
  <c r="G524" i="1" s="1"/>
  <c r="D523" i="1"/>
  <c r="H523" i="1" s="1"/>
  <c r="C523" i="1"/>
  <c r="H522" i="1"/>
  <c r="D522" i="1"/>
  <c r="C522" i="1"/>
  <c r="G522" i="1" s="1"/>
  <c r="D521" i="1"/>
  <c r="H521" i="1" s="1"/>
  <c r="C521" i="1"/>
  <c r="G521" i="1" s="1"/>
  <c r="D520" i="1"/>
  <c r="H520" i="1" s="1"/>
  <c r="C520" i="1"/>
  <c r="D519" i="1"/>
  <c r="H519" i="1" s="1"/>
  <c r="C519" i="1"/>
  <c r="D518" i="1"/>
  <c r="H518" i="1" s="1"/>
  <c r="C518" i="1"/>
  <c r="G518" i="1" s="1"/>
  <c r="D517" i="1"/>
  <c r="H517" i="1" s="1"/>
  <c r="C517" i="1"/>
  <c r="C516" i="1"/>
  <c r="D515" i="1"/>
  <c r="H515" i="1" s="1"/>
  <c r="C515" i="1"/>
  <c r="G515" i="1" s="1"/>
  <c r="D514" i="1"/>
  <c r="H514" i="1" s="1"/>
  <c r="C514" i="1"/>
  <c r="D513" i="1"/>
  <c r="H513" i="1" s="1"/>
  <c r="C513" i="1"/>
  <c r="G513" i="1" s="1"/>
  <c r="D512" i="1"/>
  <c r="H512" i="1" s="1"/>
  <c r="C512" i="1"/>
  <c r="G512" i="1" s="1"/>
  <c r="D511" i="1"/>
  <c r="H511" i="1" s="1"/>
  <c r="C511" i="1"/>
  <c r="D510" i="1"/>
  <c r="H510" i="1" s="1"/>
  <c r="C510" i="1"/>
  <c r="G510" i="1" s="1"/>
  <c r="D509" i="1"/>
  <c r="H509" i="1" s="1"/>
  <c r="C509" i="1"/>
  <c r="C508" i="1"/>
  <c r="D507" i="1"/>
  <c r="H507" i="1" s="1"/>
  <c r="C507" i="1"/>
  <c r="G507" i="1" s="1"/>
  <c r="D506" i="1"/>
  <c r="H506" i="1" s="1"/>
  <c r="C506" i="1"/>
  <c r="G506" i="1" s="1"/>
  <c r="D505" i="1"/>
  <c r="H505" i="1" s="1"/>
  <c r="C505" i="1"/>
  <c r="G505" i="1" s="1"/>
  <c r="H504" i="1"/>
  <c r="D504" i="1"/>
  <c r="C504" i="1"/>
  <c r="G504" i="1" s="1"/>
  <c r="D503" i="1"/>
  <c r="H503" i="1" s="1"/>
  <c r="C503" i="1"/>
  <c r="D502" i="1"/>
  <c r="H502" i="1" s="1"/>
  <c r="C502" i="1"/>
  <c r="D501" i="1"/>
  <c r="H501" i="1" s="1"/>
  <c r="C501" i="1"/>
  <c r="D500" i="1"/>
  <c r="H500" i="1" s="1"/>
  <c r="C500" i="1"/>
  <c r="D499" i="1"/>
  <c r="H499" i="1" s="1"/>
  <c r="C499" i="1"/>
  <c r="D498" i="1"/>
  <c r="H498" i="1" s="1"/>
  <c r="C498" i="1"/>
  <c r="G498" i="1" s="1"/>
  <c r="D497" i="1"/>
  <c r="H497" i="1" s="1"/>
  <c r="C497" i="1"/>
  <c r="D496" i="1"/>
  <c r="H496" i="1" s="1"/>
  <c r="C496" i="1"/>
  <c r="D495" i="1"/>
  <c r="H495" i="1" s="1"/>
  <c r="C495" i="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D487" i="1"/>
  <c r="H487" i="1" s="1"/>
  <c r="C487" i="1"/>
  <c r="G487" i="1" s="1"/>
  <c r="D486" i="1"/>
  <c r="H486" i="1" s="1"/>
  <c r="C486" i="1"/>
  <c r="C485" i="1"/>
  <c r="D484" i="1"/>
  <c r="H484" i="1" s="1"/>
  <c r="C484" i="1"/>
  <c r="D483" i="1"/>
  <c r="H483" i="1" s="1"/>
  <c r="C483" i="1"/>
  <c r="G483" i="1" s="1"/>
  <c r="H482" i="1"/>
  <c r="D482" i="1"/>
  <c r="C482" i="1"/>
  <c r="G482" i="1" s="1"/>
  <c r="D481" i="1"/>
  <c r="H481" i="1" s="1"/>
  <c r="C481" i="1"/>
  <c r="D480" i="1"/>
  <c r="H480" i="1" s="1"/>
  <c r="C480" i="1"/>
  <c r="G480" i="1" s="1"/>
  <c r="D479" i="1"/>
  <c r="H479" i="1" s="1"/>
  <c r="C479" i="1"/>
  <c r="D478" i="1"/>
  <c r="H478" i="1" s="1"/>
  <c r="C478" i="1"/>
  <c r="D477" i="1"/>
  <c r="H477" i="1" s="1"/>
  <c r="C477" i="1"/>
  <c r="D476" i="1"/>
  <c r="H476" i="1" s="1"/>
  <c r="C476" i="1"/>
  <c r="G476" i="1" s="1"/>
  <c r="D475" i="1"/>
  <c r="H475" i="1" s="1"/>
  <c r="C475" i="1"/>
  <c r="H474" i="1"/>
  <c r="D474" i="1"/>
  <c r="C474" i="1"/>
  <c r="G474" i="1" s="1"/>
  <c r="D473" i="1"/>
  <c r="H473" i="1" s="1"/>
  <c r="C473" i="1"/>
  <c r="H472" i="1"/>
  <c r="D472" i="1"/>
  <c r="C472" i="1"/>
  <c r="G472" i="1" s="1"/>
  <c r="D471" i="1"/>
  <c r="H471" i="1" s="1"/>
  <c r="C471" i="1"/>
  <c r="D470" i="1"/>
  <c r="H470" i="1" s="1"/>
  <c r="C470" i="1"/>
  <c r="D469" i="1"/>
  <c r="H469" i="1" s="1"/>
  <c r="C469" i="1"/>
  <c r="H468" i="1"/>
  <c r="D468" i="1"/>
  <c r="C468" i="1"/>
  <c r="G468" i="1" s="1"/>
  <c r="D467" i="1"/>
  <c r="H467" i="1" s="1"/>
  <c r="C467" i="1"/>
  <c r="D466" i="1"/>
  <c r="H466" i="1" s="1"/>
  <c r="C466" i="1"/>
  <c r="G466" i="1" s="1"/>
  <c r="D465" i="1"/>
  <c r="H465" i="1" s="1"/>
  <c r="C465" i="1"/>
  <c r="H464" i="1"/>
  <c r="D464" i="1"/>
  <c r="C464" i="1"/>
  <c r="G464" i="1" s="1"/>
  <c r="D463" i="1"/>
  <c r="H463" i="1" s="1"/>
  <c r="C463" i="1"/>
  <c r="H462" i="1"/>
  <c r="D462" i="1"/>
  <c r="C462" i="1"/>
  <c r="G462" i="1" s="1"/>
  <c r="D461" i="1"/>
  <c r="H461" i="1" s="1"/>
  <c r="C461" i="1"/>
  <c r="D460" i="1"/>
  <c r="D459" i="1"/>
  <c r="H459" i="1" s="1"/>
  <c r="C459" i="1"/>
  <c r="G459" i="1" s="1"/>
  <c r="D458" i="1"/>
  <c r="H458" i="1" s="1"/>
  <c r="C458" i="1"/>
  <c r="H457" i="1"/>
  <c r="D457" i="1"/>
  <c r="C457" i="1"/>
  <c r="G457" i="1" s="1"/>
  <c r="D456" i="1"/>
  <c r="H456" i="1" s="1"/>
  <c r="C456" i="1"/>
  <c r="H455" i="1"/>
  <c r="D455" i="1"/>
  <c r="C455" i="1"/>
  <c r="G455" i="1" s="1"/>
  <c r="D454" i="1"/>
  <c r="H454" i="1" s="1"/>
  <c r="C454" i="1"/>
  <c r="D453" i="1"/>
  <c r="H453" i="1" s="1"/>
  <c r="C453" i="1"/>
  <c r="D452" i="1"/>
  <c r="H452" i="1" s="1"/>
  <c r="C452" i="1"/>
  <c r="D451" i="1"/>
  <c r="H451" i="1" s="1"/>
  <c r="C451" i="1"/>
  <c r="D450" i="1"/>
  <c r="H450" i="1" s="1"/>
  <c r="C450" i="1"/>
  <c r="H449" i="1"/>
  <c r="D449" i="1"/>
  <c r="C449" i="1"/>
  <c r="G449" i="1" s="1"/>
  <c r="D448" i="1"/>
  <c r="H448" i="1" s="1"/>
  <c r="C448" i="1"/>
  <c r="H447" i="1"/>
  <c r="D447" i="1"/>
  <c r="C447" i="1"/>
  <c r="G447" i="1" s="1"/>
  <c r="D446" i="1"/>
  <c r="H446" i="1" s="1"/>
  <c r="C446" i="1"/>
  <c r="D445" i="1"/>
  <c r="H445" i="1" s="1"/>
  <c r="C445" i="1"/>
  <c r="G445" i="1" s="1"/>
  <c r="D444" i="1"/>
  <c r="H444" i="1" s="1"/>
  <c r="C444" i="1"/>
  <c r="H443" i="1"/>
  <c r="D443" i="1"/>
  <c r="C443" i="1"/>
  <c r="G443" i="1" s="1"/>
  <c r="D442" i="1"/>
  <c r="H442" i="1" s="1"/>
  <c r="C442" i="1"/>
  <c r="H441" i="1"/>
  <c r="D441" i="1"/>
  <c r="C441" i="1"/>
  <c r="G441" i="1" s="1"/>
  <c r="D440" i="1"/>
  <c r="H440" i="1" s="1"/>
  <c r="C440" i="1"/>
  <c r="D439" i="1"/>
  <c r="H439" i="1" s="1"/>
  <c r="C439" i="1"/>
  <c r="D438" i="1"/>
  <c r="H438" i="1" s="1"/>
  <c r="C438" i="1"/>
  <c r="D437" i="1"/>
  <c r="H437" i="1" s="1"/>
  <c r="C437" i="1"/>
  <c r="D436" i="1"/>
  <c r="H436" i="1" s="1"/>
  <c r="C436" i="1"/>
  <c r="H435" i="1"/>
  <c r="D435" i="1"/>
  <c r="C435" i="1"/>
  <c r="G435" i="1" s="1"/>
  <c r="D434" i="1"/>
  <c r="H434" i="1" s="1"/>
  <c r="C434" i="1"/>
  <c r="H433" i="1"/>
  <c r="D433" i="1"/>
  <c r="C433" i="1"/>
  <c r="G433" i="1" s="1"/>
  <c r="D432" i="1"/>
  <c r="H432" i="1" s="1"/>
  <c r="C432" i="1"/>
  <c r="D431" i="1"/>
  <c r="H431" i="1" s="1"/>
  <c r="C431" i="1"/>
  <c r="D430" i="1"/>
  <c r="H430" i="1" s="1"/>
  <c r="C430" i="1"/>
  <c r="H429" i="1"/>
  <c r="D429" i="1"/>
  <c r="C429" i="1"/>
  <c r="G429" i="1" s="1"/>
  <c r="D428" i="1"/>
  <c r="H428" i="1" s="1"/>
  <c r="C428" i="1"/>
  <c r="H427" i="1"/>
  <c r="D427" i="1"/>
  <c r="C427" i="1"/>
  <c r="G427" i="1" s="1"/>
  <c r="D426" i="1"/>
  <c r="H426" i="1" s="1"/>
  <c r="C426" i="1"/>
  <c r="D425" i="1"/>
  <c r="D423" i="1"/>
  <c r="H423" i="1" s="1"/>
  <c r="C423" i="1"/>
  <c r="D422" i="1"/>
  <c r="H422" i="1" s="1"/>
  <c r="C422" i="1"/>
  <c r="D421" i="1"/>
  <c r="H421" i="1" s="1"/>
  <c r="C421" i="1"/>
  <c r="G421" i="1" s="1"/>
  <c r="D416" i="1"/>
  <c r="H416" i="1" s="1"/>
  <c r="C416" i="1"/>
  <c r="D415" i="1"/>
  <c r="H415" i="1" s="1"/>
  <c r="C415" i="1"/>
  <c r="G415" i="1" s="1"/>
  <c r="D414" i="1"/>
  <c r="H414" i="1" s="1"/>
  <c r="C414" i="1"/>
  <c r="D411" i="1"/>
  <c r="H411" i="1" s="1"/>
  <c r="C411" i="1"/>
  <c r="G411" i="1" s="1"/>
  <c r="D410" i="1"/>
  <c r="H410" i="1" s="1"/>
  <c r="C410" i="1"/>
  <c r="H409" i="1"/>
  <c r="D409" i="1"/>
  <c r="C409" i="1"/>
  <c r="G409" i="1" s="1"/>
  <c r="D408" i="1"/>
  <c r="H408" i="1" s="1"/>
  <c r="C408" i="1"/>
  <c r="D407" i="1"/>
  <c r="H407" i="1" s="1"/>
  <c r="C407" i="1"/>
  <c r="D406" i="1"/>
  <c r="H406" i="1" s="1"/>
  <c r="C406" i="1"/>
  <c r="H405" i="1"/>
  <c r="D405" i="1"/>
  <c r="C405" i="1"/>
  <c r="G405" i="1" s="1"/>
  <c r="D404" i="1"/>
  <c r="H404" i="1" s="1"/>
  <c r="C404" i="1"/>
  <c r="D403" i="1"/>
  <c r="H403" i="1" s="1"/>
  <c r="C403" i="1"/>
  <c r="G403" i="1" s="1"/>
  <c r="D402" i="1"/>
  <c r="H402" i="1" s="1"/>
  <c r="C402" i="1"/>
  <c r="H401" i="1"/>
  <c r="D401" i="1"/>
  <c r="C401" i="1"/>
  <c r="G401" i="1" s="1"/>
  <c r="D400" i="1"/>
  <c r="H400" i="1" s="1"/>
  <c r="C400" i="1"/>
  <c r="D399" i="1"/>
  <c r="H399" i="1" s="1"/>
  <c r="C399" i="1"/>
  <c r="D398" i="1"/>
  <c r="H398" i="1" s="1"/>
  <c r="C398" i="1"/>
  <c r="D397" i="1"/>
  <c r="H397" i="1" s="1"/>
  <c r="C397" i="1"/>
  <c r="D396" i="1"/>
  <c r="H396" i="1" s="1"/>
  <c r="C396" i="1"/>
  <c r="D395" i="1"/>
  <c r="H395" i="1" s="1"/>
  <c r="C395" i="1"/>
  <c r="D394" i="1"/>
  <c r="H394" i="1" s="1"/>
  <c r="C394" i="1"/>
  <c r="H393" i="1"/>
  <c r="D393" i="1"/>
  <c r="C393" i="1"/>
  <c r="G393" i="1" s="1"/>
  <c r="D392" i="1"/>
  <c r="H392" i="1" s="1"/>
  <c r="C392" i="1"/>
  <c r="D391" i="1"/>
  <c r="H391" i="1" s="1"/>
  <c r="C391" i="1"/>
  <c r="D390" i="1"/>
  <c r="H390" i="1" s="1"/>
  <c r="C390" i="1"/>
  <c r="D389" i="1"/>
  <c r="H389" i="1" s="1"/>
  <c r="C389" i="1"/>
  <c r="D388" i="1"/>
  <c r="H388" i="1" s="1"/>
  <c r="C388" i="1"/>
  <c r="H387" i="1"/>
  <c r="D387" i="1"/>
  <c r="C387" i="1"/>
  <c r="G387" i="1" s="1"/>
  <c r="D386" i="1"/>
  <c r="H386" i="1" s="1"/>
  <c r="C386" i="1"/>
  <c r="H385" i="1"/>
  <c r="D385" i="1"/>
  <c r="C385" i="1"/>
  <c r="G385" i="1" s="1"/>
  <c r="D384" i="1"/>
  <c r="H384" i="1" s="1"/>
  <c r="C384" i="1"/>
  <c r="D383" i="1"/>
  <c r="H383" i="1" s="1"/>
  <c r="C383" i="1"/>
  <c r="D382" i="1"/>
  <c r="H382" i="1" s="1"/>
  <c r="C382" i="1"/>
  <c r="H381" i="1"/>
  <c r="D381" i="1"/>
  <c r="C381" i="1"/>
  <c r="G381" i="1" s="1"/>
  <c r="D380" i="1"/>
  <c r="H380" i="1" s="1"/>
  <c r="C380" i="1"/>
  <c r="D379" i="1"/>
  <c r="H379" i="1" s="1"/>
  <c r="C379" i="1"/>
  <c r="D378" i="1"/>
  <c r="H378" i="1" s="1"/>
  <c r="C378" i="1"/>
  <c r="H377" i="1"/>
  <c r="D377" i="1"/>
  <c r="C377" i="1"/>
  <c r="G377" i="1" s="1"/>
  <c r="D376" i="1"/>
  <c r="H376" i="1" s="1"/>
  <c r="C376" i="1"/>
  <c r="H375" i="1"/>
  <c r="D375" i="1"/>
  <c r="C375" i="1"/>
  <c r="G375" i="1" s="1"/>
  <c r="D374" i="1"/>
  <c r="H374" i="1" s="1"/>
  <c r="C374" i="1"/>
  <c r="H373" i="1"/>
  <c r="D373" i="1"/>
  <c r="C373" i="1"/>
  <c r="G373" i="1" s="1"/>
  <c r="D372" i="1"/>
  <c r="H372" i="1" s="1"/>
  <c r="C372" i="1"/>
  <c r="H371" i="1"/>
  <c r="D371" i="1"/>
  <c r="C371" i="1"/>
  <c r="G371" i="1" s="1"/>
  <c r="D370" i="1"/>
  <c r="H370" i="1" s="1"/>
  <c r="C370" i="1"/>
  <c r="D369" i="1"/>
  <c r="H369" i="1" s="1"/>
  <c r="C369" i="1"/>
  <c r="D368" i="1"/>
  <c r="H368" i="1" s="1"/>
  <c r="C368" i="1"/>
  <c r="D367" i="1"/>
  <c r="H367" i="1" s="1"/>
  <c r="C367" i="1"/>
  <c r="D366" i="1"/>
  <c r="H366" i="1" s="1"/>
  <c r="C366" i="1"/>
  <c r="H365" i="1"/>
  <c r="D365" i="1"/>
  <c r="C365" i="1"/>
  <c r="G365" i="1" s="1"/>
  <c r="D364" i="1"/>
  <c r="H364" i="1" s="1"/>
  <c r="C364" i="1"/>
  <c r="H363" i="1"/>
  <c r="D363" i="1"/>
  <c r="C363" i="1"/>
  <c r="G363" i="1" s="1"/>
  <c r="D362" i="1"/>
  <c r="H362" i="1" s="1"/>
  <c r="C362" i="1"/>
  <c r="D361" i="1"/>
  <c r="H361" i="1" s="1"/>
  <c r="C361" i="1"/>
  <c r="D360" i="1"/>
  <c r="H360" i="1" s="1"/>
  <c r="C360" i="1"/>
  <c r="H359" i="1"/>
  <c r="D359" i="1"/>
  <c r="C359" i="1"/>
  <c r="G359" i="1" s="1"/>
  <c r="D358" i="1"/>
  <c r="H358" i="1" s="1"/>
  <c r="C358" i="1"/>
  <c r="D357" i="1"/>
  <c r="H357" i="1" s="1"/>
  <c r="C357" i="1"/>
  <c r="C356" i="1"/>
  <c r="H354" i="1"/>
  <c r="D354" i="1"/>
  <c r="C354" i="1"/>
  <c r="G354" i="1" s="1"/>
  <c r="D353" i="1"/>
  <c r="H353" i="1" s="1"/>
  <c r="C353" i="1"/>
  <c r="D352" i="1"/>
  <c r="H352" i="1" s="1"/>
  <c r="C352" i="1"/>
  <c r="D351" i="1"/>
  <c r="H351" i="1" s="1"/>
  <c r="C351" i="1"/>
  <c r="H350" i="1"/>
  <c r="D350" i="1"/>
  <c r="C350" i="1"/>
  <c r="G350" i="1" s="1"/>
  <c r="D349" i="1"/>
  <c r="D348" i="1"/>
  <c r="H348" i="1" s="1"/>
  <c r="C348" i="1"/>
  <c r="H347" i="1"/>
  <c r="D347" i="1"/>
  <c r="C347" i="1"/>
  <c r="G347" i="1" s="1"/>
  <c r="D346" i="1"/>
  <c r="H346" i="1" s="1"/>
  <c r="C346" i="1"/>
  <c r="D345" i="1"/>
  <c r="H345" i="1" s="1"/>
  <c r="C345" i="1"/>
  <c r="G345" i="1" s="1"/>
  <c r="D344" i="1"/>
  <c r="H344" i="1" s="1"/>
  <c r="C344" i="1"/>
  <c r="D343" i="1"/>
  <c r="H343" i="1" s="1"/>
  <c r="C343" i="1"/>
  <c r="D342" i="1"/>
  <c r="H342" i="1" s="1"/>
  <c r="C342" i="1"/>
  <c r="H341" i="1"/>
  <c r="D341" i="1"/>
  <c r="C341" i="1"/>
  <c r="G341" i="1" s="1"/>
  <c r="D340" i="1"/>
  <c r="H340" i="1" s="1"/>
  <c r="C340" i="1"/>
  <c r="H339" i="1"/>
  <c r="D339" i="1"/>
  <c r="C339" i="1"/>
  <c r="G339" i="1" s="1"/>
  <c r="D338" i="1"/>
  <c r="H338" i="1" s="1"/>
  <c r="C338" i="1"/>
  <c r="D337" i="1"/>
  <c r="H337" i="1" s="1"/>
  <c r="C337" i="1"/>
  <c r="D336" i="1"/>
  <c r="H336" i="1" s="1"/>
  <c r="C336" i="1"/>
  <c r="H335" i="1"/>
  <c r="D335" i="1"/>
  <c r="C335" i="1"/>
  <c r="G335" i="1" s="1"/>
  <c r="D334" i="1"/>
  <c r="H334" i="1" s="1"/>
  <c r="C334" i="1"/>
  <c r="D333" i="1"/>
  <c r="H333" i="1" s="1"/>
  <c r="C333" i="1"/>
  <c r="G333" i="1" s="1"/>
  <c r="D332" i="1"/>
  <c r="H332" i="1" s="1"/>
  <c r="C332" i="1"/>
  <c r="D331" i="1"/>
  <c r="H331" i="1" s="1"/>
  <c r="C331" i="1"/>
  <c r="G331" i="1" s="1"/>
  <c r="D330" i="1"/>
  <c r="H330" i="1" s="1"/>
  <c r="C330" i="1"/>
  <c r="D329" i="1"/>
  <c r="H329" i="1" s="1"/>
  <c r="C329" i="1"/>
  <c r="D328" i="1"/>
  <c r="H328" i="1" s="1"/>
  <c r="C328" i="1"/>
  <c r="H327" i="1"/>
  <c r="D327" i="1"/>
  <c r="C327" i="1"/>
  <c r="G327" i="1" s="1"/>
  <c r="D326" i="1"/>
  <c r="H326" i="1" s="1"/>
  <c r="C326" i="1"/>
  <c r="D325" i="1"/>
  <c r="H325" i="1" s="1"/>
  <c r="C325" i="1"/>
  <c r="D324" i="1"/>
  <c r="H324" i="1" s="1"/>
  <c r="C324" i="1"/>
  <c r="D323" i="1"/>
  <c r="H323" i="1" s="1"/>
  <c r="C323" i="1"/>
  <c r="G323" i="1" s="1"/>
  <c r="D322" i="1"/>
  <c r="H322" i="1" s="1"/>
  <c r="C322" i="1"/>
  <c r="H321" i="1"/>
  <c r="D321" i="1"/>
  <c r="C321" i="1"/>
  <c r="G321" i="1" s="1"/>
  <c r="D320" i="1"/>
  <c r="H320" i="1" s="1"/>
  <c r="C320" i="1"/>
  <c r="D319" i="1"/>
  <c r="H319" i="1" s="1"/>
  <c r="C319" i="1"/>
  <c r="G319" i="1" s="1"/>
  <c r="D318" i="1"/>
  <c r="H318" i="1" s="1"/>
  <c r="C318" i="1"/>
  <c r="D317" i="1"/>
  <c r="H317" i="1" s="1"/>
  <c r="C317" i="1"/>
  <c r="D316" i="1"/>
  <c r="H316" i="1" s="1"/>
  <c r="C316" i="1"/>
  <c r="H315" i="1"/>
  <c r="D315" i="1"/>
  <c r="C315" i="1"/>
  <c r="G315" i="1" s="1"/>
  <c r="D314" i="1"/>
  <c r="H314" i="1" s="1"/>
  <c r="C314" i="1"/>
  <c r="D313" i="1"/>
  <c r="H313" i="1" s="1"/>
  <c r="C313" i="1"/>
  <c r="G313" i="1" s="1"/>
  <c r="D312" i="1"/>
  <c r="H312" i="1" s="1"/>
  <c r="C312" i="1"/>
  <c r="H311" i="1"/>
  <c r="D311" i="1"/>
  <c r="C311" i="1"/>
  <c r="G311" i="1" s="1"/>
  <c r="D310" i="1"/>
  <c r="H310" i="1" s="1"/>
  <c r="C310" i="1"/>
  <c r="D309" i="1"/>
  <c r="H309" i="1" s="1"/>
  <c r="C309" i="1"/>
  <c r="D308" i="1"/>
  <c r="H308" i="1" s="1"/>
  <c r="C308" i="1"/>
  <c r="H307" i="1"/>
  <c r="D307" i="1"/>
  <c r="C307" i="1"/>
  <c r="G307" i="1" s="1"/>
  <c r="D306" i="1"/>
  <c r="H306" i="1" s="1"/>
  <c r="C306" i="1"/>
  <c r="H305" i="1"/>
  <c r="D305" i="1"/>
  <c r="C305" i="1"/>
  <c r="G305" i="1" s="1"/>
  <c r="C304" i="1"/>
  <c r="H302" i="1"/>
  <c r="D302" i="1"/>
  <c r="C302" i="1"/>
  <c r="G302" i="1" s="1"/>
  <c r="D301" i="1"/>
  <c r="H301" i="1" s="1"/>
  <c r="C301" i="1"/>
  <c r="H300" i="1"/>
  <c r="D300" i="1"/>
  <c r="C300" i="1"/>
  <c r="G300" i="1" s="1"/>
  <c r="D299" i="1"/>
  <c r="H299" i="1" s="1"/>
  <c r="C299" i="1"/>
  <c r="D298" i="1"/>
  <c r="H298" i="1" s="1"/>
  <c r="C298" i="1"/>
  <c r="D294" i="1"/>
  <c r="H294" i="1" s="1"/>
  <c r="C294" i="1"/>
  <c r="D293" i="1"/>
  <c r="H293" i="1" s="1"/>
  <c r="C293" i="1"/>
  <c r="D292" i="1"/>
  <c r="H292" i="1" s="1"/>
  <c r="C292" i="1"/>
  <c r="H291" i="1"/>
  <c r="D291" i="1"/>
  <c r="C291" i="1"/>
  <c r="G291" i="1" s="1"/>
  <c r="D290" i="1"/>
  <c r="H290" i="1" s="1"/>
  <c r="C290" i="1"/>
  <c r="H289" i="1"/>
  <c r="D289" i="1"/>
  <c r="C289" i="1"/>
  <c r="G289" i="1" s="1"/>
  <c r="D288" i="1"/>
  <c r="H288" i="1" s="1"/>
  <c r="C288" i="1"/>
  <c r="H287" i="1"/>
  <c r="D287" i="1"/>
  <c r="C287" i="1"/>
  <c r="G287" i="1" s="1"/>
  <c r="D286" i="1"/>
  <c r="H286" i="1" s="1"/>
  <c r="C286" i="1"/>
  <c r="D285" i="1"/>
  <c r="H285" i="1" s="1"/>
  <c r="C285" i="1"/>
  <c r="D284" i="1"/>
  <c r="H284" i="1" s="1"/>
  <c r="C284" i="1"/>
  <c r="D283" i="1"/>
  <c r="H283" i="1" s="1"/>
  <c r="C283" i="1"/>
  <c r="D282" i="1"/>
  <c r="H282" i="1" s="1"/>
  <c r="C282" i="1"/>
  <c r="H281" i="1"/>
  <c r="D281" i="1"/>
  <c r="C281" i="1"/>
  <c r="G281" i="1" s="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H271" i="1"/>
  <c r="D271" i="1"/>
  <c r="C271" i="1"/>
  <c r="G271" i="1" s="1"/>
  <c r="D270" i="1"/>
  <c r="H270" i="1" s="1"/>
  <c r="C270" i="1"/>
  <c r="H268" i="1"/>
  <c r="D268" i="1"/>
  <c r="C268" i="1"/>
  <c r="G268" i="1" s="1"/>
  <c r="D267" i="1"/>
  <c r="H267" i="1" s="1"/>
  <c r="C267" i="1"/>
  <c r="H266" i="1"/>
  <c r="D266" i="1"/>
  <c r="C266" i="1"/>
  <c r="G266" i="1" s="1"/>
  <c r="D265" i="1"/>
  <c r="H265" i="1" s="1"/>
  <c r="C265" i="1"/>
  <c r="H264" i="1"/>
  <c r="D264" i="1"/>
  <c r="C264" i="1"/>
  <c r="G264" i="1" s="1"/>
  <c r="D263" i="1"/>
  <c r="H263" i="1" s="1"/>
  <c r="C263" i="1"/>
  <c r="D262" i="1"/>
  <c r="H262" i="1" s="1"/>
  <c r="C262" i="1"/>
  <c r="D261" i="1"/>
  <c r="H261" i="1" s="1"/>
  <c r="C261" i="1"/>
  <c r="H260" i="1"/>
  <c r="D260" i="1"/>
  <c r="C260" i="1"/>
  <c r="G260" i="1" s="1"/>
  <c r="D259" i="1"/>
  <c r="H259" i="1" s="1"/>
  <c r="C259" i="1"/>
  <c r="D258" i="1"/>
  <c r="H258" i="1" s="1"/>
  <c r="C258" i="1"/>
  <c r="D257" i="1"/>
  <c r="H257" i="1" s="1"/>
  <c r="C257" i="1"/>
  <c r="H256" i="1"/>
  <c r="D256" i="1"/>
  <c r="C256" i="1"/>
  <c r="G256" i="1" s="1"/>
  <c r="D255" i="1"/>
  <c r="H255" i="1" s="1"/>
  <c r="C255" i="1"/>
  <c r="D254" i="1"/>
  <c r="H254" i="1" s="1"/>
  <c r="C254" i="1"/>
  <c r="D253" i="1"/>
  <c r="H253" i="1" s="1"/>
  <c r="C253" i="1"/>
  <c r="H252" i="1"/>
  <c r="D252" i="1"/>
  <c r="C252" i="1"/>
  <c r="G252" i="1" s="1"/>
  <c r="D251" i="1"/>
  <c r="H251" i="1" s="1"/>
  <c r="C251" i="1"/>
  <c r="D250" i="1"/>
  <c r="H250" i="1" s="1"/>
  <c r="C250" i="1"/>
  <c r="D249" i="1"/>
  <c r="H249" i="1" s="1"/>
  <c r="C249" i="1"/>
  <c r="D248" i="1"/>
  <c r="H248" i="1" s="1"/>
  <c r="C248" i="1"/>
  <c r="D247" i="1"/>
  <c r="H247" i="1" s="1"/>
  <c r="C247" i="1"/>
  <c r="H246" i="1"/>
  <c r="D246" i="1"/>
  <c r="C246" i="1"/>
  <c r="G246" i="1" s="1"/>
  <c r="D245" i="1"/>
  <c r="H245" i="1" s="1"/>
  <c r="C245" i="1"/>
  <c r="D244" i="1"/>
  <c r="H244" i="1" s="1"/>
  <c r="C244" i="1"/>
  <c r="D243" i="1"/>
  <c r="H243" i="1" s="1"/>
  <c r="C243" i="1"/>
  <c r="D242" i="1"/>
  <c r="H242" i="1" s="1"/>
  <c r="C242" i="1"/>
  <c r="D241" i="1"/>
  <c r="H241" i="1" s="1"/>
  <c r="C241" i="1"/>
  <c r="H240" i="1"/>
  <c r="D240" i="1"/>
  <c r="C240" i="1"/>
  <c r="G240" i="1" s="1"/>
  <c r="D239" i="1"/>
  <c r="H239" i="1" s="1"/>
  <c r="C239" i="1"/>
  <c r="D238" i="1"/>
  <c r="H238" i="1" s="1"/>
  <c r="C238" i="1"/>
  <c r="D237" i="1"/>
  <c r="H237" i="1" s="1"/>
  <c r="C237" i="1"/>
  <c r="D236" i="1"/>
  <c r="H236" i="1" s="1"/>
  <c r="C236" i="1"/>
  <c r="G236" i="1" s="1"/>
  <c r="D235" i="1"/>
  <c r="H235" i="1" s="1"/>
  <c r="C235" i="1"/>
  <c r="D234" i="1"/>
  <c r="H234" i="1" s="1"/>
  <c r="C234" i="1"/>
  <c r="D233" i="1"/>
  <c r="H233" i="1" s="1"/>
  <c r="C233" i="1"/>
  <c r="H232" i="1"/>
  <c r="D232" i="1"/>
  <c r="C232" i="1"/>
  <c r="G232" i="1" s="1"/>
  <c r="D231" i="1"/>
  <c r="H231" i="1" s="1"/>
  <c r="C231" i="1"/>
  <c r="D230" i="1"/>
  <c r="H230" i="1" s="1"/>
  <c r="C230" i="1"/>
  <c r="D229" i="1"/>
  <c r="H229" i="1" s="1"/>
  <c r="C229" i="1"/>
  <c r="D228" i="1"/>
  <c r="H228" i="1" s="1"/>
  <c r="C228" i="1"/>
  <c r="D227" i="1"/>
  <c r="H227" i="1" s="1"/>
  <c r="C227" i="1"/>
  <c r="C226" i="1"/>
  <c r="D225" i="1"/>
  <c r="H225" i="1" s="1"/>
  <c r="C225" i="1"/>
  <c r="D224" i="1"/>
  <c r="H224" i="1" s="1"/>
  <c r="C224" i="1"/>
  <c r="G224" i="1" s="1"/>
  <c r="D223" i="1"/>
  <c r="H223" i="1" s="1"/>
  <c r="C223" i="1"/>
  <c r="H222" i="1"/>
  <c r="D222" i="1"/>
  <c r="C222" i="1"/>
  <c r="G222" i="1" s="1"/>
  <c r="C221" i="1"/>
  <c r="D220" i="1"/>
  <c r="H220" i="1" s="1"/>
  <c r="C220" i="1"/>
  <c r="D219" i="1"/>
  <c r="H219" i="1" s="1"/>
  <c r="C219" i="1"/>
  <c r="D218" i="1"/>
  <c r="H218" i="1" s="1"/>
  <c r="C218" i="1"/>
  <c r="D216" i="1"/>
  <c r="H216" i="1" s="1"/>
  <c r="C216" i="1"/>
  <c r="D215" i="1"/>
  <c r="H215" i="1" s="1"/>
  <c r="C215" i="1"/>
  <c r="D214" i="1"/>
  <c r="H214" i="1" s="1"/>
  <c r="C214" i="1"/>
  <c r="H213" i="1"/>
  <c r="D213" i="1"/>
  <c r="C213" i="1"/>
  <c r="G213" i="1" s="1"/>
  <c r="D212" i="1"/>
  <c r="H212" i="1" s="1"/>
  <c r="C212" i="1"/>
  <c r="D211" i="1"/>
  <c r="H211" i="1" s="1"/>
  <c r="C211" i="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D201" i="1"/>
  <c r="H201" i="1" s="1"/>
  <c r="C201" i="1"/>
  <c r="D200" i="1"/>
  <c r="H200" i="1" s="1"/>
  <c r="C200" i="1"/>
  <c r="D199" i="1"/>
  <c r="H199" i="1" s="1"/>
  <c r="C199" i="1"/>
  <c r="C198" i="1"/>
  <c r="H197" i="1"/>
  <c r="D197" i="1"/>
  <c r="C197" i="1"/>
  <c r="G197" i="1" s="1"/>
  <c r="D196" i="1"/>
  <c r="H196" i="1" s="1"/>
  <c r="C196" i="1"/>
  <c r="H195" i="1"/>
  <c r="D195" i="1"/>
  <c r="C195" i="1"/>
  <c r="G195" i="1" s="1"/>
  <c r="D194" i="1"/>
  <c r="H194" i="1" s="1"/>
  <c r="C194" i="1"/>
  <c r="D193" i="1"/>
  <c r="H193" i="1" s="1"/>
  <c r="C193" i="1"/>
  <c r="D192" i="1"/>
  <c r="H192" i="1" s="1"/>
  <c r="C192" i="1"/>
  <c r="H191" i="1"/>
  <c r="D191" i="1"/>
  <c r="C191" i="1"/>
  <c r="G191" i="1" s="1"/>
  <c r="D190" i="1"/>
  <c r="H190" i="1" s="1"/>
  <c r="C190" i="1"/>
  <c r="D189" i="1"/>
  <c r="H189" i="1" s="1"/>
  <c r="C189" i="1"/>
  <c r="D188" i="1"/>
  <c r="H188" i="1" s="1"/>
  <c r="C188" i="1"/>
  <c r="D187" i="1"/>
  <c r="H187" i="1" s="1"/>
  <c r="C187" i="1"/>
  <c r="D186" i="1"/>
  <c r="H186" i="1" s="1"/>
  <c r="C186" i="1"/>
  <c r="D185" i="1"/>
  <c r="H185" i="1" s="1"/>
  <c r="C185" i="1"/>
  <c r="D184" i="1"/>
  <c r="H184" i="1" s="1"/>
  <c r="C184" i="1"/>
  <c r="H183" i="1"/>
  <c r="D183" i="1"/>
  <c r="C183" i="1"/>
  <c r="G183" i="1" s="1"/>
  <c r="D182" i="1"/>
  <c r="H182" i="1" s="1"/>
  <c r="C182" i="1"/>
  <c r="H181" i="1"/>
  <c r="D181" i="1"/>
  <c r="C181" i="1"/>
  <c r="G181" i="1" s="1"/>
  <c r="D180" i="1"/>
  <c r="H180" i="1" s="1"/>
  <c r="C180" i="1"/>
  <c r="D179" i="1"/>
  <c r="H179" i="1" s="1"/>
  <c r="C179" i="1"/>
  <c r="D178" i="1"/>
  <c r="H178" i="1" s="1"/>
  <c r="C178" i="1"/>
  <c r="H177" i="1"/>
  <c r="D177" i="1"/>
  <c r="C177" i="1"/>
  <c r="G177" i="1" s="1"/>
  <c r="D176" i="1"/>
  <c r="H176" i="1" s="1"/>
  <c r="C176" i="1"/>
  <c r="H175" i="1"/>
  <c r="D175" i="1"/>
  <c r="C175" i="1"/>
  <c r="G175" i="1" s="1"/>
  <c r="D174" i="1"/>
  <c r="H174" i="1" s="1"/>
  <c r="C174" i="1"/>
  <c r="D173" i="1"/>
  <c r="H173" i="1" s="1"/>
  <c r="C173" i="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D165" i="1"/>
  <c r="H165" i="1" s="1"/>
  <c r="C165" i="1"/>
  <c r="D164" i="1"/>
  <c r="H164" i="1" s="1"/>
  <c r="C164" i="1"/>
  <c r="D163" i="1"/>
  <c r="H163" i="1" s="1"/>
  <c r="C163" i="1"/>
  <c r="D162" i="1"/>
  <c r="H162" i="1" s="1"/>
  <c r="C162" i="1"/>
  <c r="H161" i="1"/>
  <c r="D161" i="1"/>
  <c r="C161" i="1"/>
  <c r="G161" i="1" s="1"/>
  <c r="C160" i="1"/>
  <c r="H159" i="1"/>
  <c r="D159" i="1"/>
  <c r="C159" i="1"/>
  <c r="G159" i="1" s="1"/>
  <c r="D158" i="1"/>
  <c r="H158" i="1" s="1"/>
  <c r="C158" i="1"/>
  <c r="H157" i="1"/>
  <c r="D157" i="1"/>
  <c r="C157" i="1"/>
  <c r="G157" i="1" s="1"/>
  <c r="D156" i="1"/>
  <c r="H156" i="1" s="1"/>
  <c r="C156" i="1"/>
  <c r="D155" i="1"/>
  <c r="H155" i="1" s="1"/>
  <c r="C155" i="1"/>
  <c r="D154" i="1"/>
  <c r="H154" i="1" s="1"/>
  <c r="C154" i="1"/>
  <c r="H153" i="1"/>
  <c r="D153" i="1"/>
  <c r="C153" i="1"/>
  <c r="G153" i="1" s="1"/>
  <c r="D152" i="1"/>
  <c r="H152" i="1" s="1"/>
  <c r="C152" i="1"/>
  <c r="H151" i="1"/>
  <c r="D151" i="1"/>
  <c r="C151" i="1"/>
  <c r="G151" i="1" s="1"/>
  <c r="D150" i="1"/>
  <c r="H150" i="1" s="1"/>
  <c r="C150" i="1"/>
  <c r="D147" i="1"/>
  <c r="H147" i="1" s="1"/>
  <c r="C147" i="1"/>
  <c r="D146" i="1"/>
  <c r="H146" i="1" s="1"/>
  <c r="C146" i="1"/>
  <c r="D145" i="1"/>
  <c r="H145" i="1" s="1"/>
  <c r="C145" i="1"/>
  <c r="D144" i="1"/>
  <c r="H144" i="1" s="1"/>
  <c r="C144" i="1"/>
  <c r="H143" i="1"/>
  <c r="D143" i="1"/>
  <c r="C143" i="1"/>
  <c r="G143" i="1" s="1"/>
  <c r="D142" i="1"/>
  <c r="H142" i="1" s="1"/>
  <c r="C142" i="1"/>
  <c r="D141" i="1"/>
  <c r="H141" i="1" s="1"/>
  <c r="C141" i="1"/>
  <c r="D140" i="1"/>
  <c r="H140" i="1" s="1"/>
  <c r="C140" i="1"/>
  <c r="H139" i="1"/>
  <c r="D139" i="1"/>
  <c r="C139" i="1"/>
  <c r="G139" i="1" s="1"/>
  <c r="D138" i="1"/>
  <c r="H138" i="1" s="1"/>
  <c r="C138" i="1"/>
  <c r="D137" i="1"/>
  <c r="H137" i="1" s="1"/>
  <c r="C137" i="1"/>
  <c r="D136" i="1"/>
  <c r="H136" i="1" s="1"/>
  <c r="C136" i="1"/>
  <c r="D135" i="1"/>
  <c r="H135" i="1" s="1"/>
  <c r="C135" i="1"/>
  <c r="D134" i="1"/>
  <c r="H134" i="1" s="1"/>
  <c r="C134" i="1"/>
  <c r="H133" i="1"/>
  <c r="D133" i="1"/>
  <c r="C133" i="1"/>
  <c r="G133" i="1" s="1"/>
  <c r="D132" i="1"/>
  <c r="H132" i="1" s="1"/>
  <c r="C132" i="1"/>
  <c r="D131" i="1"/>
  <c r="H131" i="1" s="1"/>
  <c r="C131" i="1"/>
  <c r="D130" i="1"/>
  <c r="H130" i="1" s="1"/>
  <c r="C130" i="1"/>
  <c r="H129" i="1"/>
  <c r="D129" i="1"/>
  <c r="C129" i="1"/>
  <c r="G129" i="1" s="1"/>
  <c r="D128" i="1"/>
  <c r="H128" i="1" s="1"/>
  <c r="C128" i="1"/>
  <c r="H127" i="1"/>
  <c r="D127" i="1"/>
  <c r="C127" i="1"/>
  <c r="G127" i="1" s="1"/>
  <c r="D126" i="1"/>
  <c r="H126" i="1" s="1"/>
  <c r="C126" i="1"/>
  <c r="D125" i="1"/>
  <c r="H125" i="1" s="1"/>
  <c r="C125" i="1"/>
  <c r="D124" i="1"/>
  <c r="H124" i="1" s="1"/>
  <c r="C124" i="1"/>
  <c r="H123" i="1"/>
  <c r="D123" i="1"/>
  <c r="C123" i="1"/>
  <c r="G123" i="1" s="1"/>
  <c r="D122" i="1"/>
  <c r="H122" i="1" s="1"/>
  <c r="C122" i="1"/>
  <c r="D121" i="1"/>
  <c r="H120" i="1"/>
  <c r="D120" i="1"/>
  <c r="C120" i="1"/>
  <c r="G120" i="1" s="1"/>
  <c r="D119" i="1"/>
  <c r="H119" i="1" s="1"/>
  <c r="C119" i="1"/>
  <c r="D118" i="1"/>
  <c r="H118" i="1" s="1"/>
  <c r="C118" i="1"/>
  <c r="D117" i="1"/>
  <c r="H117" i="1" s="1"/>
  <c r="C117" i="1"/>
  <c r="C116" i="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D108" i="1"/>
  <c r="H108" i="1" s="1"/>
  <c r="C108" i="1"/>
  <c r="D107" i="1"/>
  <c r="H107" i="1" s="1"/>
  <c r="C107" i="1"/>
  <c r="H106" i="1"/>
  <c r="D106" i="1"/>
  <c r="C106" i="1"/>
  <c r="G106" i="1" s="1"/>
  <c r="D105" i="1"/>
  <c r="H105" i="1" s="1"/>
  <c r="C105" i="1"/>
  <c r="D104" i="1"/>
  <c r="H104" i="1" s="1"/>
  <c r="C104" i="1"/>
  <c r="D103" i="1"/>
  <c r="H103" i="1" s="1"/>
  <c r="C103" i="1"/>
  <c r="C102" i="1"/>
  <c r="D101" i="1"/>
  <c r="H101" i="1" s="1"/>
  <c r="C101" i="1"/>
  <c r="H100" i="1"/>
  <c r="D100" i="1"/>
  <c r="C100" i="1"/>
  <c r="G100" i="1" s="1"/>
  <c r="D99" i="1"/>
  <c r="H99" i="1" s="1"/>
  <c r="C99" i="1"/>
  <c r="D98" i="1"/>
  <c r="H98" i="1" s="1"/>
  <c r="C98" i="1"/>
  <c r="D97" i="1"/>
  <c r="H97" i="1" s="1"/>
  <c r="C97" i="1"/>
  <c r="D96" i="1"/>
  <c r="H96" i="1" s="1"/>
  <c r="C96" i="1"/>
  <c r="D95" i="1"/>
  <c r="H95" i="1" s="1"/>
  <c r="C95" i="1"/>
  <c r="C94" i="1"/>
  <c r="D93" i="1"/>
  <c r="H93" i="1" s="1"/>
  <c r="C93" i="1"/>
  <c r="H92" i="1"/>
  <c r="D92" i="1"/>
  <c r="C92" i="1"/>
  <c r="G92" i="1" s="1"/>
  <c r="D91" i="1"/>
  <c r="H91" i="1" s="1"/>
  <c r="C91" i="1"/>
  <c r="H90" i="1"/>
  <c r="D90" i="1"/>
  <c r="C90" i="1"/>
  <c r="G90" i="1" s="1"/>
  <c r="D89" i="1"/>
  <c r="H89" i="1" s="1"/>
  <c r="C89" i="1"/>
  <c r="D88" i="1"/>
  <c r="H88" i="1" s="1"/>
  <c r="C88" i="1"/>
  <c r="G88" i="1" s="1"/>
  <c r="D87" i="1"/>
  <c r="H87" i="1" s="1"/>
  <c r="C87" i="1"/>
  <c r="H86" i="1"/>
  <c r="D86" i="1"/>
  <c r="C86" i="1"/>
  <c r="G86" i="1" s="1"/>
  <c r="D85" i="1"/>
  <c r="H85" i="1" s="1"/>
  <c r="C85" i="1"/>
  <c r="D84" i="1"/>
  <c r="H84" i="1" s="1"/>
  <c r="C84" i="1"/>
  <c r="D83" i="1"/>
  <c r="H83" i="1" s="1"/>
  <c r="C83" i="1"/>
  <c r="H82" i="1"/>
  <c r="D82" i="1"/>
  <c r="C82" i="1"/>
  <c r="G82" i="1" s="1"/>
  <c r="D81" i="1"/>
  <c r="H81" i="1" s="1"/>
  <c r="C81" i="1"/>
  <c r="H80" i="1"/>
  <c r="D80" i="1"/>
  <c r="C80" i="1"/>
  <c r="G80" i="1" s="1"/>
  <c r="D79" i="1"/>
  <c r="H79" i="1" s="1"/>
  <c r="C79" i="1"/>
  <c r="C78" i="1"/>
  <c r="D77" i="1"/>
  <c r="H77" i="1" s="1"/>
  <c r="C77" i="1"/>
  <c r="D76" i="1"/>
  <c r="H76" i="1" s="1"/>
  <c r="C76" i="1"/>
  <c r="G76" i="1" s="1"/>
  <c r="D75" i="1"/>
  <c r="H75" i="1" s="1"/>
  <c r="C75" i="1"/>
  <c r="H74" i="1"/>
  <c r="D74" i="1"/>
  <c r="C74" i="1"/>
  <c r="G74" i="1" s="1"/>
  <c r="D73" i="1"/>
  <c r="H73" i="1" s="1"/>
  <c r="C73" i="1"/>
  <c r="H72" i="1"/>
  <c r="D72" i="1"/>
  <c r="C72" i="1"/>
  <c r="G72" i="1" s="1"/>
  <c r="D71" i="1"/>
  <c r="H71" i="1" s="1"/>
  <c r="C71" i="1"/>
  <c r="D70" i="1"/>
  <c r="H70" i="1" s="1"/>
  <c r="C70" i="1"/>
  <c r="D69" i="1"/>
  <c r="H69" i="1" s="1"/>
  <c r="C69" i="1"/>
  <c r="D68" i="1"/>
  <c r="H68" i="1" s="1"/>
  <c r="C68" i="1"/>
  <c r="D67" i="1"/>
  <c r="H67" i="1" s="1"/>
  <c r="C67" i="1"/>
  <c r="D66" i="1"/>
  <c r="H66" i="1" s="1"/>
  <c r="C66" i="1"/>
  <c r="D65" i="1"/>
  <c r="H65" i="1" s="1"/>
  <c r="C65" i="1"/>
  <c r="H64" i="1"/>
  <c r="D64" i="1"/>
  <c r="C64" i="1"/>
  <c r="G64" i="1" s="1"/>
  <c r="D63" i="1"/>
  <c r="H63" i="1" s="1"/>
  <c r="C63" i="1"/>
  <c r="D62" i="1"/>
  <c r="H62" i="1" s="1"/>
  <c r="C62" i="1"/>
  <c r="D61" i="1"/>
  <c r="H61" i="1" s="1"/>
  <c r="C61" i="1"/>
  <c r="C60" i="1"/>
  <c r="D59" i="1"/>
  <c r="H59" i="1" s="1"/>
  <c r="C59" i="1"/>
  <c r="H58" i="1"/>
  <c r="D58" i="1"/>
  <c r="C58" i="1"/>
  <c r="G58" i="1" s="1"/>
  <c r="D57" i="1"/>
  <c r="H57" i="1" s="1"/>
  <c r="C57" i="1"/>
  <c r="H56" i="1"/>
  <c r="D56" i="1"/>
  <c r="C56" i="1"/>
  <c r="G56" i="1" s="1"/>
  <c r="D55" i="1"/>
  <c r="H55" i="1" s="1"/>
  <c r="C55" i="1"/>
  <c r="D54" i="1"/>
  <c r="H54" i="1" s="1"/>
  <c r="C54" i="1"/>
  <c r="D53" i="1"/>
  <c r="H53" i="1" s="1"/>
  <c r="C53" i="1"/>
  <c r="H52" i="1"/>
  <c r="D52" i="1"/>
  <c r="C52" i="1"/>
  <c r="G52" i="1" s="1"/>
  <c r="D51" i="1"/>
  <c r="H51" i="1" s="1"/>
  <c r="C51" i="1"/>
  <c r="H50" i="1"/>
  <c r="D50" i="1"/>
  <c r="C50" i="1"/>
  <c r="G50" i="1" s="1"/>
  <c r="D49" i="1"/>
  <c r="H49" i="1" s="1"/>
  <c r="C49" i="1"/>
  <c r="H48" i="1"/>
  <c r="D48" i="1"/>
  <c r="C48" i="1"/>
  <c r="G48" i="1" s="1"/>
  <c r="D47" i="1"/>
  <c r="H47" i="1" s="1"/>
  <c r="C47" i="1"/>
  <c r="D46" i="1"/>
  <c r="H46" i="1" s="1"/>
  <c r="C46" i="1"/>
  <c r="G46" i="1" s="1"/>
  <c r="D44" i="1"/>
  <c r="H44" i="1" s="1"/>
  <c r="C44" i="1"/>
  <c r="H43" i="1"/>
  <c r="D43" i="1"/>
  <c r="C43" i="1"/>
  <c r="G43" i="1" s="1"/>
  <c r="D42" i="1"/>
  <c r="H42" i="1" s="1"/>
  <c r="C42" i="1"/>
  <c r="H41" i="1"/>
  <c r="D41" i="1"/>
  <c r="C41" i="1"/>
  <c r="G41" i="1" s="1"/>
  <c r="D40" i="1"/>
  <c r="H40" i="1" s="1"/>
  <c r="C40" i="1"/>
  <c r="D39" i="1"/>
  <c r="H38" i="1"/>
  <c r="D38" i="1"/>
  <c r="C38" i="1"/>
  <c r="G38" i="1" s="1"/>
  <c r="D37" i="1"/>
  <c r="H37" i="1" s="1"/>
  <c r="C37" i="1"/>
  <c r="H36" i="1"/>
  <c r="D36" i="1"/>
  <c r="C36" i="1"/>
  <c r="G36" i="1" s="1"/>
  <c r="D35" i="1"/>
  <c r="H35" i="1" s="1"/>
  <c r="C35" i="1"/>
  <c r="H34" i="1"/>
  <c r="D34" i="1"/>
  <c r="C34" i="1"/>
  <c r="G34" i="1" s="1"/>
  <c r="D33" i="1"/>
  <c r="H33" i="1" s="1"/>
  <c r="C33" i="1"/>
  <c r="D32" i="1"/>
  <c r="H32" i="1" s="1"/>
  <c r="C32" i="1"/>
  <c r="G32" i="1" s="1"/>
  <c r="D31" i="1"/>
  <c r="H31" i="1" s="1"/>
  <c r="C31" i="1"/>
  <c r="D30" i="1"/>
  <c r="H30" i="1" s="1"/>
  <c r="C30" i="1"/>
  <c r="D29" i="1"/>
  <c r="H29" i="1" s="1"/>
  <c r="C29" i="1"/>
  <c r="H28" i="1"/>
  <c r="D28" i="1"/>
  <c r="C28" i="1"/>
  <c r="G28" i="1" s="1"/>
  <c r="D27" i="1"/>
  <c r="H27" i="1" s="1"/>
  <c r="C27" i="1"/>
  <c r="H26" i="1"/>
  <c r="D26" i="1"/>
  <c r="C26" i="1"/>
  <c r="G26" i="1" s="1"/>
  <c r="D25" i="1"/>
  <c r="H25" i="1" s="1"/>
  <c r="C25" i="1"/>
  <c r="D24" i="1"/>
  <c r="H24" i="1" s="1"/>
  <c r="C24" i="1"/>
  <c r="D23" i="1"/>
  <c r="H23" i="1" s="1"/>
  <c r="C23" i="1"/>
  <c r="H22" i="1"/>
  <c r="D22" i="1"/>
  <c r="C22" i="1"/>
  <c r="G22" i="1" s="1"/>
  <c r="D21" i="1"/>
  <c r="H21" i="1" s="1"/>
  <c r="C21" i="1"/>
  <c r="H20" i="1"/>
  <c r="D20" i="1"/>
  <c r="C20" i="1"/>
  <c r="G20" i="1" s="1"/>
  <c r="D19" i="1"/>
  <c r="H19" i="1" s="1"/>
  <c r="C19" i="1"/>
  <c r="D18" i="1"/>
  <c r="H18" i="1" s="1"/>
  <c r="C18" i="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D4" i="1"/>
  <c r="H4" i="1" s="1"/>
  <c r="C4" i="1"/>
  <c r="H1387" i="1" l="1"/>
  <c r="H1386" i="1"/>
  <c r="H1385" i="1"/>
  <c r="H1384" i="1"/>
  <c r="H1395" i="1"/>
  <c r="E335" i="9"/>
  <c r="B335" i="9" s="1"/>
  <c r="G1541" i="1"/>
  <c r="H1541" i="1"/>
  <c r="G1542" i="1"/>
  <c r="I1542" i="1" s="1"/>
  <c r="H1542" i="1"/>
  <c r="G1539" i="1"/>
  <c r="F82" i="6"/>
  <c r="G1637" i="1"/>
  <c r="H1612" i="1"/>
  <c r="G1601" i="1"/>
  <c r="G1593" i="1"/>
  <c r="E36" i="9"/>
  <c r="B36" i="9" s="1"/>
  <c r="E312" i="9"/>
  <c r="B312" i="9" s="1"/>
  <c r="E320" i="9"/>
  <c r="B320" i="9" s="1"/>
  <c r="E322" i="9"/>
  <c r="B322" i="9" s="1"/>
  <c r="E324" i="9"/>
  <c r="B324" i="9" s="1"/>
  <c r="E326" i="9"/>
  <c r="B326" i="9" s="1"/>
  <c r="G1681" i="1"/>
  <c r="G1683" i="1"/>
  <c r="G1679" i="1"/>
  <c r="G1675" i="1"/>
  <c r="G1669" i="1"/>
  <c r="G1671" i="1"/>
  <c r="G1667" i="1"/>
  <c r="G1659" i="1"/>
  <c r="G1653" i="1"/>
  <c r="G1649" i="1"/>
  <c r="D51" i="8"/>
  <c r="C1628" i="1" s="1"/>
  <c r="G1647" i="1"/>
  <c r="G1643" i="1"/>
  <c r="G1639" i="1"/>
  <c r="G1635" i="1"/>
  <c r="G1631" i="1"/>
  <c r="D45" i="8"/>
  <c r="G1629" i="1"/>
  <c r="H1620" i="1"/>
  <c r="G1619" i="1"/>
  <c r="H1618" i="1"/>
  <c r="G1617" i="1"/>
  <c r="H1616" i="1"/>
  <c r="H1614" i="1"/>
  <c r="G1615" i="1"/>
  <c r="D25" i="8"/>
  <c r="C1602" i="1" s="1"/>
  <c r="G1602" i="1" s="1"/>
  <c r="G1611" i="1"/>
  <c r="H1610" i="1"/>
  <c r="H1608" i="1"/>
  <c r="G1607" i="1"/>
  <c r="H1606" i="1"/>
  <c r="H1602" i="1"/>
  <c r="H1604" i="1"/>
  <c r="G1605" i="1"/>
  <c r="H1600" i="1"/>
  <c r="D6" i="8"/>
  <c r="C1583" i="1" s="1"/>
  <c r="H1583" i="1" s="1"/>
  <c r="G1595" i="1"/>
  <c r="H1596" i="1"/>
  <c r="G1591" i="1"/>
  <c r="G1583" i="1"/>
  <c r="G1585" i="1"/>
  <c r="H1586" i="1"/>
  <c r="G1532" i="1"/>
  <c r="D1526" i="1"/>
  <c r="H1526" i="1" s="1"/>
  <c r="G1526" i="1"/>
  <c r="G1522" i="1"/>
  <c r="G1520" i="1"/>
  <c r="I30" i="3"/>
  <c r="D1510" i="1"/>
  <c r="G1514" i="1"/>
  <c r="G1507" i="1"/>
  <c r="G1503" i="1"/>
  <c r="G1495" i="1"/>
  <c r="G1485" i="1"/>
  <c r="G1487" i="1"/>
  <c r="G1483" i="1"/>
  <c r="G1479" i="1"/>
  <c r="G1475" i="1"/>
  <c r="G1471" i="1"/>
  <c r="G1467" i="1"/>
  <c r="G1457" i="1"/>
  <c r="G1459" i="1"/>
  <c r="G1455" i="1"/>
  <c r="G1443" i="1"/>
  <c r="G1439" i="1"/>
  <c r="E35" i="6"/>
  <c r="G1421" i="1"/>
  <c r="G1419" i="1"/>
  <c r="G1409" i="1"/>
  <c r="E5" i="6"/>
  <c r="G1397" i="1"/>
  <c r="G1393" i="1"/>
  <c r="G1389" i="1"/>
  <c r="G1383" i="1"/>
  <c r="G1381" i="1"/>
  <c r="G1377" i="1"/>
  <c r="G1373" i="1"/>
  <c r="G1355" i="1"/>
  <c r="G1353" i="1"/>
  <c r="G1351" i="1"/>
  <c r="G1335" i="1"/>
  <c r="G1329" i="1"/>
  <c r="G1323" i="1"/>
  <c r="G1319" i="1"/>
  <c r="G1315" i="1"/>
  <c r="G1309" i="1"/>
  <c r="G1307" i="1"/>
  <c r="F297" i="5"/>
  <c r="G1296" i="1"/>
  <c r="G1292" i="1"/>
  <c r="G1286" i="1"/>
  <c r="G1282" i="1"/>
  <c r="G1277" i="1"/>
  <c r="G1275" i="1"/>
  <c r="G1274" i="1"/>
  <c r="G1273" i="1"/>
  <c r="G1272" i="1"/>
  <c r="G1270" i="1"/>
  <c r="G1268" i="1"/>
  <c r="G1267" i="1"/>
  <c r="G1264" i="1"/>
  <c r="G1266" i="1"/>
  <c r="E255" i="5"/>
  <c r="D1259" i="1" s="1"/>
  <c r="H1259" i="1" s="1"/>
  <c r="F260" i="5"/>
  <c r="G1263" i="1"/>
  <c r="G1259" i="1"/>
  <c r="G1260" i="1"/>
  <c r="F252" i="5"/>
  <c r="G1256" i="1"/>
  <c r="G1257" i="1"/>
  <c r="G1254" i="1"/>
  <c r="G1252" i="1"/>
  <c r="G1253" i="1"/>
  <c r="G1251" i="1"/>
  <c r="G1248" i="1"/>
  <c r="G1247" i="1"/>
  <c r="G1241" i="1"/>
  <c r="G1238" i="1"/>
  <c r="G1237" i="1"/>
  <c r="G1233" i="1"/>
  <c r="G1232" i="1"/>
  <c r="G1230" i="1"/>
  <c r="G1229" i="1"/>
  <c r="G1228" i="1"/>
  <c r="G1227" i="1"/>
  <c r="G1223" i="1"/>
  <c r="G1224" i="1"/>
  <c r="G1222" i="1"/>
  <c r="G1219" i="1"/>
  <c r="G1218" i="1"/>
  <c r="G1217" i="1"/>
  <c r="G1215" i="1"/>
  <c r="G1216" i="1"/>
  <c r="G1207" i="1"/>
  <c r="G1208" i="1"/>
  <c r="G1201" i="1"/>
  <c r="G1202" i="1"/>
  <c r="E337" i="9"/>
  <c r="B337" i="9" s="1"/>
  <c r="G1199" i="1"/>
  <c r="G1194" i="1"/>
  <c r="G1193" i="1"/>
  <c r="G1190" i="1"/>
  <c r="G1189" i="1"/>
  <c r="G1185" i="1"/>
  <c r="G1187" i="1"/>
  <c r="G1179" i="1"/>
  <c r="G1176" i="1"/>
  <c r="G1175" i="1"/>
  <c r="G1170" i="1"/>
  <c r="G1171" i="1"/>
  <c r="G1168" i="1"/>
  <c r="G1165" i="1"/>
  <c r="G1161" i="1"/>
  <c r="G1155" i="1"/>
  <c r="F147" i="5"/>
  <c r="G1151" i="1"/>
  <c r="G1149" i="1"/>
  <c r="F136" i="5"/>
  <c r="G1141" i="1"/>
  <c r="G1138" i="1"/>
  <c r="G1136" i="1"/>
  <c r="G1132" i="1"/>
  <c r="G1134" i="1"/>
  <c r="G1128" i="1"/>
  <c r="G1126" i="1"/>
  <c r="G1121" i="1"/>
  <c r="G1117" i="1"/>
  <c r="G1111" i="1"/>
  <c r="G1109" i="1"/>
  <c r="G1101" i="1"/>
  <c r="G1097" i="1"/>
  <c r="F82" i="5"/>
  <c r="G1087" i="1"/>
  <c r="G1081" i="1"/>
  <c r="G1075" i="1"/>
  <c r="G1079" i="1"/>
  <c r="G1077" i="1"/>
  <c r="G1068" i="1"/>
  <c r="G1070" i="1"/>
  <c r="G1058" i="1"/>
  <c r="G1054" i="1"/>
  <c r="F45" i="5"/>
  <c r="G1050" i="1"/>
  <c r="G1046" i="1"/>
  <c r="G1040" i="1"/>
  <c r="G1034" i="1"/>
  <c r="G1032" i="1"/>
  <c r="E12" i="5"/>
  <c r="D1017" i="1" s="1"/>
  <c r="H1017" i="1" s="1"/>
  <c r="G1030" i="1"/>
  <c r="G1024" i="1"/>
  <c r="F19" i="5"/>
  <c r="G1022" i="1"/>
  <c r="G1018" i="1"/>
  <c r="G1016" i="1"/>
  <c r="F8" i="5"/>
  <c r="E7" i="5"/>
  <c r="G996" i="1"/>
  <c r="G992" i="1"/>
  <c r="G986" i="1"/>
  <c r="F290" i="9"/>
  <c r="G984" i="1"/>
  <c r="G976" i="1"/>
  <c r="G972" i="1"/>
  <c r="E156" i="9"/>
  <c r="B156" i="9" s="1"/>
  <c r="G966" i="1"/>
  <c r="G962" i="1"/>
  <c r="G960" i="1"/>
  <c r="G942" i="1"/>
  <c r="G934" i="1"/>
  <c r="G932" i="1"/>
  <c r="G924" i="1"/>
  <c r="G920" i="1"/>
  <c r="G908" i="1"/>
  <c r="G904" i="1"/>
  <c r="G902" i="1"/>
  <c r="G900" i="1"/>
  <c r="G898" i="1"/>
  <c r="G896" i="1"/>
  <c r="F256" i="9"/>
  <c r="G890" i="1"/>
  <c r="G888" i="1"/>
  <c r="G884" i="1"/>
  <c r="G880" i="1"/>
  <c r="G876" i="1"/>
  <c r="G874" i="1"/>
  <c r="F254" i="9"/>
  <c r="B254" i="9" s="1"/>
  <c r="G868" i="1"/>
  <c r="G850" i="1"/>
  <c r="G846" i="1"/>
  <c r="G840" i="1"/>
  <c r="G838" i="1"/>
  <c r="G828" i="1"/>
  <c r="G820" i="1"/>
  <c r="G816" i="1"/>
  <c r="G812" i="1"/>
  <c r="G808" i="1"/>
  <c r="G806" i="1"/>
  <c r="G799" i="1"/>
  <c r="G798" i="1"/>
  <c r="G797" i="1"/>
  <c r="G796" i="1"/>
  <c r="G795" i="1"/>
  <c r="G794" i="1"/>
  <c r="G793" i="1"/>
  <c r="G792" i="1"/>
  <c r="G791" i="1"/>
  <c r="G789" i="1"/>
  <c r="G787" i="1"/>
  <c r="G786" i="1"/>
  <c r="G785" i="1"/>
  <c r="G784" i="1"/>
  <c r="G783" i="1"/>
  <c r="G782" i="1"/>
  <c r="G781" i="1"/>
  <c r="G780" i="1"/>
  <c r="G779" i="1"/>
  <c r="G768" i="1"/>
  <c r="G767" i="1"/>
  <c r="G765" i="1"/>
  <c r="G764" i="1"/>
  <c r="G758" i="1"/>
  <c r="G757" i="1"/>
  <c r="G755" i="1"/>
  <c r="G753" i="1"/>
  <c r="G743" i="1"/>
  <c r="G740" i="1"/>
  <c r="G738" i="1"/>
  <c r="G737" i="1"/>
  <c r="G736" i="1"/>
  <c r="G735" i="1"/>
  <c r="F242" i="9"/>
  <c r="B242" i="9" s="1"/>
  <c r="G734" i="1"/>
  <c r="G732" i="1"/>
  <c r="G731" i="1"/>
  <c r="G730" i="1"/>
  <c r="G729" i="1"/>
  <c r="G728" i="1"/>
  <c r="G727" i="1"/>
  <c r="G724" i="1"/>
  <c r="G719" i="1"/>
  <c r="G718" i="1"/>
  <c r="G714" i="1"/>
  <c r="G711" i="1"/>
  <c r="G708" i="1"/>
  <c r="G706" i="1"/>
  <c r="F232" i="9"/>
  <c r="G702" i="1"/>
  <c r="G701" i="1"/>
  <c r="G691" i="1"/>
  <c r="G690" i="1"/>
  <c r="G689" i="1"/>
  <c r="G688" i="1"/>
  <c r="G687" i="1"/>
  <c r="G682" i="1"/>
  <c r="G681" i="1"/>
  <c r="G680" i="1"/>
  <c r="G679" i="1"/>
  <c r="G678" i="1"/>
  <c r="G677" i="1"/>
  <c r="G676" i="1"/>
  <c r="G671" i="1"/>
  <c r="G669" i="1"/>
  <c r="G668" i="1"/>
  <c r="G667" i="1"/>
  <c r="G665" i="1"/>
  <c r="G662" i="1"/>
  <c r="G660" i="1"/>
  <c r="G657" i="1"/>
  <c r="G655" i="1"/>
  <c r="G648" i="1"/>
  <c r="G649" i="1"/>
  <c r="G636" i="1"/>
  <c r="G630" i="1"/>
  <c r="G632" i="1"/>
  <c r="F292" i="9"/>
  <c r="B292" i="9" s="1"/>
  <c r="G629" i="1"/>
  <c r="G627" i="1"/>
  <c r="G628" i="1"/>
  <c r="G623" i="1"/>
  <c r="G624" i="1"/>
  <c r="G625" i="1"/>
  <c r="G622" i="1"/>
  <c r="G621" i="1"/>
  <c r="G620" i="1"/>
  <c r="G619" i="1"/>
  <c r="G618" i="1"/>
  <c r="G615" i="1"/>
  <c r="B290" i="9"/>
  <c r="G610" i="1"/>
  <c r="G611" i="1"/>
  <c r="F288" i="9"/>
  <c r="B288" i="9" s="1"/>
  <c r="F286" i="9"/>
  <c r="B286" i="9" s="1"/>
  <c r="G603" i="1"/>
  <c r="F284" i="9"/>
  <c r="B284" i="9" s="1"/>
  <c r="G591" i="1"/>
  <c r="F282" i="9"/>
  <c r="B282" i="9" s="1"/>
  <c r="G597" i="1"/>
  <c r="G598" i="1"/>
  <c r="G596" i="1"/>
  <c r="G595" i="1"/>
  <c r="F280" i="9"/>
  <c r="B280" i="9" s="1"/>
  <c r="G593" i="1"/>
  <c r="B278" i="9"/>
  <c r="F278" i="9"/>
  <c r="G590" i="1"/>
  <c r="G588" i="1"/>
  <c r="G589" i="1"/>
  <c r="G583" i="1"/>
  <c r="G579" i="1"/>
  <c r="G580" i="1"/>
  <c r="G572" i="1"/>
  <c r="G571" i="1"/>
  <c r="G569" i="1"/>
  <c r="G570" i="1"/>
  <c r="G568" i="1"/>
  <c r="E535" i="4"/>
  <c r="D529" i="1" s="1"/>
  <c r="G565" i="1"/>
  <c r="G564" i="1"/>
  <c r="G563" i="1"/>
  <c r="G561" i="1"/>
  <c r="G556" i="1"/>
  <c r="G557" i="1"/>
  <c r="G555" i="1"/>
  <c r="D530" i="1"/>
  <c r="G554" i="1"/>
  <c r="G551" i="1"/>
  <c r="G553" i="1"/>
  <c r="G550" i="1"/>
  <c r="G547" i="1"/>
  <c r="F276" i="9"/>
  <c r="B276" i="9" s="1"/>
  <c r="G544" i="1"/>
  <c r="G545" i="1"/>
  <c r="G543" i="1"/>
  <c r="F274" i="9"/>
  <c r="B274" i="9" s="1"/>
  <c r="G539" i="1"/>
  <c r="G540" i="1"/>
  <c r="F272" i="9"/>
  <c r="B272" i="9" s="1"/>
  <c r="G536" i="1"/>
  <c r="G538" i="1"/>
  <c r="G533" i="1"/>
  <c r="G531" i="1"/>
  <c r="G532" i="1"/>
  <c r="G528" i="1"/>
  <c r="G527" i="1"/>
  <c r="F270" i="9"/>
  <c r="B270" i="9" s="1"/>
  <c r="G523" i="1"/>
  <c r="G520" i="1"/>
  <c r="G517" i="1"/>
  <c r="G519" i="1"/>
  <c r="E522" i="4"/>
  <c r="D516" i="1" s="1"/>
  <c r="H516" i="1" s="1"/>
  <c r="G514" i="1"/>
  <c r="G511" i="1"/>
  <c r="G508" i="1"/>
  <c r="G509" i="1"/>
  <c r="G503" i="1"/>
  <c r="F268" i="9"/>
  <c r="B268" i="9" s="1"/>
  <c r="G502" i="1"/>
  <c r="F266" i="9"/>
  <c r="B266" i="9" s="1"/>
  <c r="G501" i="1"/>
  <c r="G500" i="1"/>
  <c r="G499" i="1"/>
  <c r="F264" i="9"/>
  <c r="B264" i="9" s="1"/>
  <c r="G496" i="1"/>
  <c r="G497" i="1"/>
  <c r="G495" i="1"/>
  <c r="F262" i="9"/>
  <c r="B262" i="9" s="1"/>
  <c r="F260" i="9"/>
  <c r="B260" i="9" s="1"/>
  <c r="F258" i="9"/>
  <c r="B258" i="9" s="1"/>
  <c r="G486" i="1"/>
  <c r="G488" i="1"/>
  <c r="B256" i="9"/>
  <c r="G484" i="1"/>
  <c r="G481" i="1"/>
  <c r="G478" i="1"/>
  <c r="G470" i="1"/>
  <c r="G451" i="1"/>
  <c r="G453" i="1"/>
  <c r="G439" i="1"/>
  <c r="F252" i="9"/>
  <c r="B252" i="9" s="1"/>
  <c r="G437" i="1"/>
  <c r="F250" i="9"/>
  <c r="B250" i="9" s="1"/>
  <c r="G431" i="1"/>
  <c r="B248" i="9"/>
  <c r="G407" i="1"/>
  <c r="G399" i="1"/>
  <c r="G397" i="1"/>
  <c r="G395" i="1"/>
  <c r="G391" i="1"/>
  <c r="G389" i="1"/>
  <c r="G383" i="1"/>
  <c r="G379" i="1"/>
  <c r="F379" i="4"/>
  <c r="G369" i="1"/>
  <c r="G367" i="1"/>
  <c r="E361" i="4"/>
  <c r="G361" i="1"/>
  <c r="G357" i="1"/>
  <c r="G352" i="1"/>
  <c r="G343" i="1"/>
  <c r="G337" i="1"/>
  <c r="G329" i="1"/>
  <c r="G325" i="1"/>
  <c r="G317" i="1"/>
  <c r="G309" i="1"/>
  <c r="E309" i="4"/>
  <c r="G423" i="1"/>
  <c r="G298" i="1"/>
  <c r="E648" i="4"/>
  <c r="D642" i="1" s="1"/>
  <c r="G293" i="1"/>
  <c r="G285" i="1"/>
  <c r="E273" i="4"/>
  <c r="D269" i="1" s="1"/>
  <c r="G283" i="1"/>
  <c r="G279" i="1"/>
  <c r="G277" i="1"/>
  <c r="G275" i="1"/>
  <c r="G273" i="1"/>
  <c r="G258" i="1"/>
  <c r="G262" i="1"/>
  <c r="G254" i="1"/>
  <c r="G250" i="1"/>
  <c r="G248" i="1"/>
  <c r="G244" i="1"/>
  <c r="E230" i="4"/>
  <c r="D226" i="1" s="1"/>
  <c r="H226" i="1" s="1"/>
  <c r="G242" i="1"/>
  <c r="G238" i="1"/>
  <c r="G234" i="1"/>
  <c r="G230" i="1"/>
  <c r="G228" i="1"/>
  <c r="G218" i="1"/>
  <c r="G220" i="1"/>
  <c r="F246" i="9"/>
  <c r="B246" i="9" s="1"/>
  <c r="G215" i="1"/>
  <c r="E202" i="4"/>
  <c r="D198" i="1" s="1"/>
  <c r="H198" i="1" s="1"/>
  <c r="F216" i="4"/>
  <c r="G211" i="1"/>
  <c r="G199" i="1"/>
  <c r="G201" i="1"/>
  <c r="F244" i="9"/>
  <c r="B244" i="9" s="1"/>
  <c r="G193" i="1"/>
  <c r="F194" i="4"/>
  <c r="G189" i="1"/>
  <c r="G187" i="1"/>
  <c r="G185" i="1"/>
  <c r="F240" i="9"/>
  <c r="B240" i="9" s="1"/>
  <c r="F238" i="9"/>
  <c r="B238" i="9" s="1"/>
  <c r="G179" i="1"/>
  <c r="E164" i="4"/>
  <c r="D160" i="1" s="1"/>
  <c r="H160" i="1" s="1"/>
  <c r="F178" i="4"/>
  <c r="G173" i="1"/>
  <c r="F170" i="4"/>
  <c r="G165" i="1"/>
  <c r="G163" i="1"/>
  <c r="F165" i="4"/>
  <c r="F160" i="4"/>
  <c r="G155" i="1"/>
  <c r="F154" i="4"/>
  <c r="G147" i="1"/>
  <c r="G145" i="1"/>
  <c r="G141" i="1"/>
  <c r="G137" i="1"/>
  <c r="G135" i="1"/>
  <c r="G131" i="1"/>
  <c r="F135" i="4"/>
  <c r="G125" i="1"/>
  <c r="G116" i="1"/>
  <c r="E106" i="4"/>
  <c r="D102" i="1" s="1"/>
  <c r="H102" i="1" s="1"/>
  <c r="G118" i="1"/>
  <c r="F236" i="9"/>
  <c r="B236" i="9" s="1"/>
  <c r="G108" i="1"/>
  <c r="G102" i="1"/>
  <c r="G104" i="1"/>
  <c r="G94" i="1"/>
  <c r="G98" i="1"/>
  <c r="G96" i="1"/>
  <c r="E82" i="4"/>
  <c r="D78" i="1" s="1"/>
  <c r="H78" i="1" s="1"/>
  <c r="F234" i="9"/>
  <c r="G84" i="1"/>
  <c r="G70" i="1"/>
  <c r="G68" i="1"/>
  <c r="G66" i="1"/>
  <c r="G60" i="1"/>
  <c r="G62" i="1"/>
  <c r="G54" i="1"/>
  <c r="G30" i="1"/>
  <c r="E7" i="4"/>
  <c r="G24" i="1"/>
  <c r="F230" i="9"/>
  <c r="G18" i="1"/>
  <c r="G4" i="1"/>
  <c r="G5" i="1"/>
  <c r="G7" i="1"/>
  <c r="G9" i="1"/>
  <c r="G11" i="1"/>
  <c r="G13" i="1"/>
  <c r="G15" i="1"/>
  <c r="G17" i="1"/>
  <c r="G19" i="1"/>
  <c r="G21" i="1"/>
  <c r="G23" i="1"/>
  <c r="G25" i="1"/>
  <c r="G27" i="1"/>
  <c r="G29" i="1"/>
  <c r="G31" i="1"/>
  <c r="G33" i="1"/>
  <c r="G35" i="1"/>
  <c r="G37" i="1"/>
  <c r="G40" i="1"/>
  <c r="G42" i="1"/>
  <c r="G44"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0" i="1"/>
  <c r="G272" i="1"/>
  <c r="G274" i="1"/>
  <c r="G276" i="1"/>
  <c r="G278" i="1"/>
  <c r="G280" i="1"/>
  <c r="G282" i="1"/>
  <c r="G284" i="1"/>
  <c r="G286" i="1"/>
  <c r="G288" i="1"/>
  <c r="G290" i="1"/>
  <c r="G292" i="1"/>
  <c r="G294" i="1"/>
  <c r="G299" i="1"/>
  <c r="G301" i="1"/>
  <c r="G306" i="1"/>
  <c r="G308" i="1"/>
  <c r="G310" i="1"/>
  <c r="G312" i="1"/>
  <c r="G314" i="1"/>
  <c r="G316" i="1"/>
  <c r="G318" i="1"/>
  <c r="G320" i="1"/>
  <c r="G322" i="1"/>
  <c r="G324" i="1"/>
  <c r="G326" i="1"/>
  <c r="G328" i="1"/>
  <c r="G330" i="1"/>
  <c r="G332" i="1"/>
  <c r="G334" i="1"/>
  <c r="G336" i="1"/>
  <c r="G338" i="1"/>
  <c r="G340" i="1"/>
  <c r="G342" i="1"/>
  <c r="G344" i="1"/>
  <c r="G346" i="1"/>
  <c r="G348" i="1"/>
  <c r="G351" i="1"/>
  <c r="G353"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1" i="1"/>
  <c r="G463" i="1"/>
  <c r="G465" i="1"/>
  <c r="G467" i="1"/>
  <c r="G469" i="1"/>
  <c r="G471" i="1"/>
  <c r="G473" i="1"/>
  <c r="G475" i="1"/>
  <c r="G477" i="1"/>
  <c r="G479" i="1"/>
  <c r="G801" i="1"/>
  <c r="H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2" i="1"/>
  <c r="G1144" i="1"/>
  <c r="G1146" i="1"/>
  <c r="G1148" i="1"/>
  <c r="G1150" i="1"/>
  <c r="G1152" i="1"/>
  <c r="G1154" i="1"/>
  <c r="G1156" i="1"/>
  <c r="G1158" i="1"/>
  <c r="G1160" i="1"/>
  <c r="G1162" i="1"/>
  <c r="G1164" i="1"/>
  <c r="G1166" i="1"/>
  <c r="G1281" i="1"/>
  <c r="H1281" i="1"/>
  <c r="G1283" i="1"/>
  <c r="G1285" i="1"/>
  <c r="G1287" i="1"/>
  <c r="G1289" i="1"/>
  <c r="G1291" i="1"/>
  <c r="G1293" i="1"/>
  <c r="G1295" i="1"/>
  <c r="G1297" i="1"/>
  <c r="G1299"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H1472" i="1"/>
  <c r="G1474" i="1"/>
  <c r="G1476" i="1"/>
  <c r="G1478" i="1"/>
  <c r="G1480" i="1"/>
  <c r="G1482" i="1"/>
  <c r="G1484" i="1"/>
  <c r="G1486" i="1"/>
  <c r="G1488" i="1"/>
  <c r="G1490" i="1"/>
  <c r="G1492" i="1"/>
  <c r="G1494" i="1"/>
  <c r="G1496" i="1"/>
  <c r="G1498" i="1"/>
  <c r="G1500" i="1"/>
  <c r="G1502" i="1"/>
  <c r="G1504" i="1"/>
  <c r="G1506" i="1"/>
  <c r="G1508"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H1626"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D7" i="4"/>
  <c r="D43" i="4"/>
  <c r="D49" i="4"/>
  <c r="D125" i="4"/>
  <c r="D153" i="4"/>
  <c r="D221" i="4"/>
  <c r="D273" i="4"/>
  <c r="D354" i="4"/>
  <c r="D360" i="4"/>
  <c r="E647" i="4"/>
  <c r="D641" i="1" s="1"/>
  <c r="H641" i="1" s="1"/>
  <c r="D648" i="4"/>
  <c r="D431" i="4"/>
  <c r="D466" i="4"/>
  <c r="F467" i="4"/>
  <c r="E491" i="4"/>
  <c r="D44" i="8"/>
  <c r="G1547" i="1"/>
  <c r="F426" i="4"/>
  <c r="F523" i="4"/>
  <c r="E251" i="5"/>
  <c r="F427" i="4"/>
  <c r="D536" i="4"/>
  <c r="D584" i="4"/>
  <c r="D7" i="5"/>
  <c r="E88" i="5"/>
  <c r="D1093" i="1" s="1"/>
  <c r="H1093" i="1" s="1"/>
  <c r="E314" i="9"/>
  <c r="B314" i="9" s="1"/>
  <c r="F89" i="5"/>
  <c r="D119" i="5"/>
  <c r="D135" i="5"/>
  <c r="H316" i="9"/>
  <c r="H315" i="9"/>
  <c r="E177" i="5"/>
  <c r="H19" i="9" s="1"/>
  <c r="E19" i="9" s="1"/>
  <c r="B19" i="9" s="1"/>
  <c r="D178" i="5"/>
  <c r="D274" i="5"/>
  <c r="D296" i="5"/>
  <c r="D114" i="6"/>
  <c r="G346" i="9"/>
  <c r="E346" i="9" s="1"/>
  <c r="F607" i="4"/>
  <c r="G315" i="9"/>
  <c r="G316" i="9"/>
  <c r="F150" i="5"/>
  <c r="F197" i="5"/>
  <c r="E338" i="9"/>
  <c r="B338" i="9" s="1"/>
  <c r="F203" i="5"/>
  <c r="E339" i="9"/>
  <c r="B339" i="9" s="1"/>
  <c r="F219" i="5"/>
  <c r="F5" i="6"/>
  <c r="D141" i="6"/>
  <c r="H310" i="9"/>
  <c r="G309" i="9"/>
  <c r="H308" i="9"/>
  <c r="E308" i="9" s="1"/>
  <c r="B308" i="9" s="1"/>
  <c r="G302" i="9"/>
  <c r="E302" i="9" s="1"/>
  <c r="B302" i="9" s="1"/>
  <c r="G301" i="9"/>
  <c r="E301" i="9" s="1"/>
  <c r="B301" i="9" s="1"/>
  <c r="G300" i="9"/>
  <c r="E300" i="9" s="1"/>
  <c r="B300" i="9" s="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B230" i="9"/>
  <c r="B232" i="9"/>
  <c r="B234" i="9"/>
  <c r="I1541" i="1" l="1"/>
  <c r="G1628" i="1"/>
  <c r="H1628" i="1"/>
  <c r="I40" i="3"/>
  <c r="C1622" i="1"/>
  <c r="D1431" i="1"/>
  <c r="I28" i="3"/>
  <c r="E141" i="6"/>
  <c r="F141" i="6" s="1"/>
  <c r="I27" i="3"/>
  <c r="D1401" i="1"/>
  <c r="E315" i="9"/>
  <c r="B315" i="9" s="1"/>
  <c r="E316" i="9"/>
  <c r="B316" i="9" s="1"/>
  <c r="G1017" i="1"/>
  <c r="F12" i="5"/>
  <c r="I22" i="3"/>
  <c r="D1012" i="1"/>
  <c r="F228" i="9"/>
  <c r="B228" i="9" s="1"/>
  <c r="B207" i="9"/>
  <c r="G516" i="1"/>
  <c r="E180" i="9"/>
  <c r="B180" i="9" s="1"/>
  <c r="F647" i="4"/>
  <c r="E360" i="4"/>
  <c r="D355" i="1" s="1"/>
  <c r="D356" i="1"/>
  <c r="E308" i="4"/>
  <c r="D304" i="1"/>
  <c r="E179" i="9"/>
  <c r="B179" i="9" s="1"/>
  <c r="E152" i="4"/>
  <c r="I18" i="3" s="1"/>
  <c r="G226" i="1"/>
  <c r="F202" i="4"/>
  <c r="F164" i="4"/>
  <c r="E6" i="4"/>
  <c r="D2" i="1" s="1"/>
  <c r="G78" i="1"/>
  <c r="D3" i="1"/>
  <c r="E309" i="9"/>
  <c r="B309" i="9" s="1"/>
  <c r="H31" i="3"/>
  <c r="C1537" i="1"/>
  <c r="B346" i="9"/>
  <c r="E345" i="9"/>
  <c r="I10" i="3" s="1"/>
  <c r="F296" i="5"/>
  <c r="C1300" i="1"/>
  <c r="G336" i="9"/>
  <c r="E336" i="9" s="1"/>
  <c r="B336" i="9" s="1"/>
  <c r="D177" i="5"/>
  <c r="F178" i="5"/>
  <c r="C1182" i="1"/>
  <c r="F135" i="5"/>
  <c r="C1140" i="1"/>
  <c r="F7" i="5"/>
  <c r="H22" i="3"/>
  <c r="C1012" i="1"/>
  <c r="F536" i="4"/>
  <c r="D535" i="4"/>
  <c r="C530" i="1"/>
  <c r="K1481" i="9"/>
  <c r="G344" i="9"/>
  <c r="E344" i="9" s="1"/>
  <c r="B344" i="9" s="1"/>
  <c r="C1621" i="1"/>
  <c r="I39" i="3"/>
  <c r="E69" i="5"/>
  <c r="D430" i="4"/>
  <c r="F431" i="4"/>
  <c r="C425" i="1"/>
  <c r="F354" i="4"/>
  <c r="C349" i="1"/>
  <c r="F273" i="4"/>
  <c r="C269" i="1"/>
  <c r="G24" i="9"/>
  <c r="H24" i="9"/>
  <c r="D152" i="4"/>
  <c r="F153" i="4"/>
  <c r="C149" i="1"/>
  <c r="F49" i="4"/>
  <c r="C45" i="1"/>
  <c r="D6" i="4"/>
  <c r="F7" i="4"/>
  <c r="C3" i="1"/>
  <c r="G1093" i="1"/>
  <c r="F114" i="6"/>
  <c r="H30" i="3"/>
  <c r="C1510" i="1"/>
  <c r="D251" i="5"/>
  <c r="F274" i="5"/>
  <c r="C1278" i="1"/>
  <c r="E176" i="5"/>
  <c r="D1180" i="1" s="1"/>
  <c r="I24" i="3"/>
  <c r="D1181" i="1"/>
  <c r="F119" i="5"/>
  <c r="C1124" i="1"/>
  <c r="D69" i="5"/>
  <c r="F584" i="4"/>
  <c r="C578" i="1"/>
  <c r="I25" i="3"/>
  <c r="D1255" i="1"/>
  <c r="G343" i="9"/>
  <c r="E343" i="9" s="1"/>
  <c r="E430" i="4"/>
  <c r="D485" i="1"/>
  <c r="F466" i="4"/>
  <c r="C460" i="1"/>
  <c r="F648" i="4"/>
  <c r="C642" i="1"/>
  <c r="C355" i="1"/>
  <c r="D308" i="4"/>
  <c r="F221" i="4"/>
  <c r="C217" i="1"/>
  <c r="F125" i="4"/>
  <c r="C121" i="1"/>
  <c r="F43" i="4"/>
  <c r="C39" i="1"/>
  <c r="I1576" i="1"/>
  <c r="I1574" i="1"/>
  <c r="I1569" i="1"/>
  <c r="I1567" i="1"/>
  <c r="I1565" i="1"/>
  <c r="E299" i="4"/>
  <c r="I1581" i="1"/>
  <c r="I1579" i="1"/>
  <c r="I1562" i="1"/>
  <c r="I1560" i="1"/>
  <c r="I1558" i="1"/>
  <c r="I1553" i="1"/>
  <c r="I1551" i="1"/>
  <c r="I1549" i="1"/>
  <c r="G641" i="1"/>
  <c r="G1622" i="1" l="1"/>
  <c r="H1622" i="1"/>
  <c r="G348" i="9"/>
  <c r="E348" i="9" s="1"/>
  <c r="B348" i="9" s="1"/>
  <c r="H1431" i="1"/>
  <c r="G1431" i="1"/>
  <c r="H1401" i="1"/>
  <c r="G1401" i="1"/>
  <c r="I31" i="3"/>
  <c r="D1537" i="1"/>
  <c r="H9" i="3" s="1"/>
  <c r="F360" i="4"/>
  <c r="H356" i="1"/>
  <c r="G356" i="1"/>
  <c r="H304" i="1"/>
  <c r="G304" i="1"/>
  <c r="E417" i="4"/>
  <c r="D412" i="1" s="1"/>
  <c r="D303" i="1"/>
  <c r="E418" i="4"/>
  <c r="D413" i="1" s="1"/>
  <c r="D148" i="1"/>
  <c r="I17" i="3"/>
  <c r="E422" i="4"/>
  <c r="E643" i="4" s="1"/>
  <c r="D637" i="1" s="1"/>
  <c r="G39" i="1"/>
  <c r="H39" i="1"/>
  <c r="G121" i="1"/>
  <c r="H121" i="1"/>
  <c r="G217" i="1"/>
  <c r="H217" i="1"/>
  <c r="D417" i="4"/>
  <c r="F308" i="4"/>
  <c r="C303" i="1"/>
  <c r="G642" i="1"/>
  <c r="H642" i="1"/>
  <c r="G460" i="1"/>
  <c r="H460" i="1"/>
  <c r="H485" i="1"/>
  <c r="G485" i="1"/>
  <c r="B343" i="9"/>
  <c r="E342" i="9"/>
  <c r="G1124" i="1"/>
  <c r="H1124" i="1"/>
  <c r="G1510" i="1"/>
  <c r="H1510" i="1"/>
  <c r="G45" i="1"/>
  <c r="H45" i="1"/>
  <c r="G149" i="1"/>
  <c r="H149" i="1"/>
  <c r="F152" i="4"/>
  <c r="H18" i="3"/>
  <c r="D299" i="4"/>
  <c r="C148" i="1"/>
  <c r="E24" i="9"/>
  <c r="I23" i="3"/>
  <c r="D1074" i="1"/>
  <c r="E6" i="5"/>
  <c r="H1621" i="1"/>
  <c r="G1621" i="1"/>
  <c r="H11" i="3"/>
  <c r="F535" i="4"/>
  <c r="D640" i="4"/>
  <c r="C529" i="1"/>
  <c r="G1012" i="1"/>
  <c r="H1012" i="1"/>
  <c r="G1140" i="1"/>
  <c r="H1140" i="1"/>
  <c r="H1182" i="1"/>
  <c r="G1182" i="1"/>
  <c r="F177" i="5"/>
  <c r="D176" i="5"/>
  <c r="H24" i="3"/>
  <c r="C1181" i="1"/>
  <c r="G1300" i="1"/>
  <c r="H1300" i="1"/>
  <c r="E423" i="4"/>
  <c r="E301" i="4"/>
  <c r="D297" i="1" s="1"/>
  <c r="D295" i="1"/>
  <c r="E300" i="4"/>
  <c r="D296" i="1" s="1"/>
  <c r="G355" i="1"/>
  <c r="H355" i="1"/>
  <c r="D418" i="4"/>
  <c r="E639" i="4"/>
  <c r="D633" i="1" s="1"/>
  <c r="D424" i="1"/>
  <c r="E640" i="4"/>
  <c r="D634" i="1" s="1"/>
  <c r="G578" i="1"/>
  <c r="H578" i="1"/>
  <c r="F69" i="5"/>
  <c r="H23" i="3"/>
  <c r="C1074" i="1"/>
  <c r="H1278" i="1"/>
  <c r="G1278" i="1"/>
  <c r="F251" i="5"/>
  <c r="H25" i="3"/>
  <c r="C1255" i="1"/>
  <c r="G3" i="1"/>
  <c r="H3" i="1"/>
  <c r="D422" i="4"/>
  <c r="D300" i="4"/>
  <c r="F6" i="4"/>
  <c r="H17" i="3"/>
  <c r="C2" i="1"/>
  <c r="G269" i="1"/>
  <c r="H269" i="1"/>
  <c r="G349" i="1"/>
  <c r="H349" i="1"/>
  <c r="G425" i="1"/>
  <c r="H425" i="1"/>
  <c r="D639" i="4"/>
  <c r="F430" i="4"/>
  <c r="C424" i="1"/>
  <c r="G530" i="1"/>
  <c r="H530" i="1"/>
  <c r="D6" i="5"/>
  <c r="E347" i="9" l="1"/>
  <c r="I9" i="3" s="1"/>
  <c r="G1537" i="1"/>
  <c r="H1537" i="1"/>
  <c r="D417" i="1"/>
  <c r="H1181" i="1"/>
  <c r="G1181" i="1"/>
  <c r="K3" i="9"/>
  <c r="G306" i="9"/>
  <c r="E306" i="9" s="1"/>
  <c r="B306" i="9" s="1"/>
  <c r="G299" i="9"/>
  <c r="F6" i="5"/>
  <c r="C1011" i="1"/>
  <c r="G2" i="1"/>
  <c r="H2" i="1"/>
  <c r="D643" i="4"/>
  <c r="F422" i="4"/>
  <c r="C417" i="1"/>
  <c r="H1255" i="1"/>
  <c r="G1255" i="1"/>
  <c r="F176" i="5"/>
  <c r="C1180" i="1"/>
  <c r="H529" i="1"/>
  <c r="G529" i="1"/>
  <c r="H299" i="9"/>
  <c r="D1011" i="1"/>
  <c r="G148" i="1"/>
  <c r="H148" i="1"/>
  <c r="G424" i="1"/>
  <c r="H424" i="1"/>
  <c r="F639" i="4"/>
  <c r="C633" i="1"/>
  <c r="F300" i="4"/>
  <c r="C296" i="1"/>
  <c r="G1074" i="1"/>
  <c r="H1074" i="1"/>
  <c r="F418" i="4"/>
  <c r="C413" i="1"/>
  <c r="E644" i="4"/>
  <c r="E425" i="4"/>
  <c r="D420" i="1" s="1"/>
  <c r="D418" i="1"/>
  <c r="H20" i="9"/>
  <c r="E424" i="4"/>
  <c r="D419" i="1" s="1"/>
  <c r="F640" i="4"/>
  <c r="C634" i="1"/>
  <c r="N3" i="9"/>
  <c r="I11" i="3"/>
  <c r="B24" i="9"/>
  <c r="D423" i="4"/>
  <c r="D301" i="4"/>
  <c r="F299" i="4"/>
  <c r="C295" i="1"/>
  <c r="G303" i="1"/>
  <c r="H303" i="1"/>
  <c r="F417" i="4"/>
  <c r="C412" i="1"/>
  <c r="G295" i="1" l="1"/>
  <c r="H295" i="1"/>
  <c r="F301" i="4"/>
  <c r="C297" i="1"/>
  <c r="D644" i="4"/>
  <c r="D425" i="4"/>
  <c r="F423" i="4"/>
  <c r="C418" i="1"/>
  <c r="G20" i="9"/>
  <c r="E20" i="9" s="1"/>
  <c r="B20" i="9" s="1"/>
  <c r="G413" i="1"/>
  <c r="H413" i="1"/>
  <c r="D645" i="4"/>
  <c r="F643" i="4"/>
  <c r="C637" i="1"/>
  <c r="H8" i="3"/>
  <c r="G1011" i="1"/>
  <c r="H1011" i="1"/>
  <c r="E299" i="9"/>
  <c r="G412" i="1"/>
  <c r="H412" i="1"/>
  <c r="G634" i="1"/>
  <c r="H634" i="1"/>
  <c r="E646" i="4"/>
  <c r="D638" i="1"/>
  <c r="E645" i="4"/>
  <c r="G296" i="1"/>
  <c r="H296" i="1"/>
  <c r="G633" i="1"/>
  <c r="H633" i="1"/>
  <c r="H1180" i="1"/>
  <c r="G1180" i="1"/>
  <c r="G417" i="1"/>
  <c r="H417" i="1"/>
  <c r="D424" i="4"/>
  <c r="E649" i="4" l="1"/>
  <c r="D639" i="1"/>
  <c r="E650" i="4"/>
  <c r="D640" i="1"/>
  <c r="G418" i="1"/>
  <c r="H418" i="1"/>
  <c r="F425" i="4"/>
  <c r="C420" i="1"/>
  <c r="G297" i="1"/>
  <c r="H297" i="1"/>
  <c r="M3" i="9"/>
  <c r="F424" i="4"/>
  <c r="C419" i="1"/>
  <c r="B299" i="9"/>
  <c r="H637" i="1"/>
  <c r="G637" i="1"/>
  <c r="F645" i="4"/>
  <c r="C639" i="1"/>
  <c r="D646" i="4"/>
  <c r="F644" i="4"/>
  <c r="C638" i="1"/>
  <c r="G638" i="1" l="1"/>
  <c r="H638" i="1"/>
  <c r="D650" i="4"/>
  <c r="F646" i="4"/>
  <c r="C640" i="1"/>
  <c r="G419" i="1"/>
  <c r="H419" i="1"/>
  <c r="G420" i="1"/>
  <c r="H420" i="1"/>
  <c r="G639" i="1"/>
  <c r="H639" i="1"/>
  <c r="D649" i="4"/>
  <c r="H334" i="9"/>
  <c r="G334" i="9"/>
  <c r="G297" i="9"/>
  <c r="E297" i="9" s="1"/>
  <c r="B297" i="9" s="1"/>
  <c r="I20" i="3"/>
  <c r="D644" i="1"/>
  <c r="I19" i="3"/>
  <c r="D643" i="1"/>
  <c r="E334" i="9" l="1"/>
  <c r="F649" i="4"/>
  <c r="H19" i="3"/>
  <c r="C643" i="1"/>
  <c r="G640" i="1"/>
  <c r="H640" i="1"/>
  <c r="F650" i="4"/>
  <c r="H20" i="3"/>
  <c r="C644" i="1"/>
  <c r="H643" i="1" l="1"/>
  <c r="G643" i="1"/>
  <c r="H7" i="3"/>
  <c r="G644" i="1"/>
  <c r="H644" i="1"/>
  <c r="B334" i="9"/>
  <c r="E298" i="9"/>
  <c r="I8" i="3" s="1"/>
  <c r="J3" i="9" l="1"/>
  <c r="G295" i="9" l="1"/>
  <c r="H295" i="9"/>
  <c r="L293" i="9"/>
  <c r="F293" i="9" s="1"/>
  <c r="G18" i="9"/>
  <c r="H18" i="9"/>
  <c r="H22" i="9"/>
  <c r="I5" i="9"/>
  <c r="J6" i="9"/>
  <c r="K7" i="9"/>
  <c r="I9" i="9"/>
  <c r="J10" i="9"/>
  <c r="K11" i="9"/>
  <c r="I13" i="9"/>
  <c r="L15" i="9"/>
  <c r="M16" i="9"/>
  <c r="J17" i="9"/>
  <c r="G21" i="9"/>
  <c r="I6" i="9"/>
  <c r="J7" i="9"/>
  <c r="K8" i="9"/>
  <c r="J11" i="9"/>
  <c r="K12" i="9"/>
  <c r="H15" i="9"/>
  <c r="G16" i="9"/>
  <c r="G17" i="9"/>
  <c r="H21" i="9"/>
  <c r="J5" i="9"/>
  <c r="K6" i="9"/>
  <c r="I8" i="9"/>
  <c r="J9" i="9"/>
  <c r="K10" i="9"/>
  <c r="I12" i="9"/>
  <c r="J13" i="9"/>
  <c r="M15" i="9"/>
  <c r="L16" i="9"/>
  <c r="F16" i="9" s="1"/>
  <c r="I17" i="9"/>
  <c r="K13" i="9"/>
  <c r="K5" i="9"/>
  <c r="I7" i="9"/>
  <c r="E7" i="9" s="1"/>
  <c r="B7" i="9" s="1"/>
  <c r="J8" i="9"/>
  <c r="K9" i="9"/>
  <c r="I11" i="9"/>
  <c r="J12" i="9"/>
  <c r="G15" i="9"/>
  <c r="H16" i="9"/>
  <c r="H17" i="9"/>
  <c r="G22" i="9"/>
  <c r="E22" i="9" l="1"/>
  <c r="B22" i="9" s="1"/>
  <c r="E15" i="9"/>
  <c r="E11" i="9"/>
  <c r="B11" i="9" s="1"/>
  <c r="E18" i="9"/>
  <c r="B18" i="9" s="1"/>
  <c r="E12" i="9"/>
  <c r="B12" i="9" s="1"/>
  <c r="E16" i="9"/>
  <c r="B16" i="9" s="1"/>
  <c r="E6" i="9"/>
  <c r="B6" i="9" s="1"/>
  <c r="F15" i="9"/>
  <c r="F14" i="9" s="1"/>
  <c r="E9" i="9"/>
  <c r="B9" i="9" s="1"/>
  <c r="E8" i="9"/>
  <c r="B8" i="9" s="1"/>
  <c r="E17" i="9"/>
  <c r="B17" i="9" s="1"/>
  <c r="E21" i="9"/>
  <c r="B21" i="9" s="1"/>
  <c r="E13" i="9"/>
  <c r="B13" i="9" s="1"/>
  <c r="E10" i="9"/>
  <c r="B10" i="9" s="1"/>
  <c r="E5" i="9"/>
  <c r="B293" i="9"/>
  <c r="F23" i="9"/>
  <c r="E295" i="9"/>
  <c r="B15" i="9" l="1"/>
  <c r="B295" i="9"/>
  <c r="E23" i="9"/>
  <c r="I7" i="3" s="1"/>
  <c r="F3" i="9"/>
  <c r="B5" i="9"/>
  <c r="E4" i="9"/>
  <c r="E14" i="9"/>
  <c r="I13" i="3" s="1"/>
  <c r="E3" i="9" l="1"/>
</calcChain>
</file>

<file path=xl/sharedStrings.xml><?xml version="1.0" encoding="utf-8"?>
<sst xmlns="http://schemas.openxmlformats.org/spreadsheetml/2006/main" count="4733" uniqueCount="3657">
  <si>
    <t>Obveznik:</t>
  </si>
  <si>
    <t>50231 - CENTAR ZA RAZVOJ BRODSKO-POSAVSKE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</si>
  <si>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</si>
  <si>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</si>
  <si>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</si>
  <si>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</si>
  <si>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</si>
  <si>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</si>
  <si>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</si>
  <si>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</si>
  <si>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</si>
  <si>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</si>
  <si>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</si>
  <si>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</si>
  <si>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</si>
  <si>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</si>
  <si>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</si>
  <si>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</si>
  <si>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</si>
  <si>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</si>
  <si>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</si>
  <si>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</si>
  <si>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</si>
  <si>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</si>
  <si>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</si>
  <si>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</si>
  <si>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</si>
  <si>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</si>
  <si>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</si>
  <si>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</si>
  <si>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</si>
  <si>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</si>
  <si>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</si>
  <si>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</si>
  <si>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</si>
  <si>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</si>
  <si>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</si>
  <si>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</si>
  <si>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</si>
  <si>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</si>
  <si>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</si>
  <si>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</si>
  <si>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</si>
  <si>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</si>
  <si>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</si>
  <si>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</si>
  <si>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</si>
  <si>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</si>
  <si>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</si>
  <si>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</si>
  <si>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</si>
  <si>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</si>
  <si>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</si>
  <si>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</si>
  <si>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</si>
  <si>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</si>
  <si>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</si>
  <si>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</si>
  <si>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</si>
  <si>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</si>
  <si>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</si>
  <si>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</si>
  <si>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</si>
  <si>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</si>
  <si>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</si>
  <si>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</si>
  <si>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</si>
  <si>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</si>
  <si>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</si>
  <si>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</si>
  <si>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</si>
  <si>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</si>
  <si>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</si>
  <si>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</si>
  <si>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</si>
  <si>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</si>
  <si>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</si>
  <si>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</si>
  <si>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</si>
  <si>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</si>
  <si>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</si>
  <si>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</si>
  <si>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</si>
  <si>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</si>
  <si>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</si>
  <si>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</si>
  <si>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</si>
  <si>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</si>
  <si>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</si>
  <si>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</si>
  <si>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</si>
  <si>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</si>
  <si>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</si>
  <si>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</si>
  <si>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</si>
  <si>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</si>
  <si>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</si>
  <si>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</si>
  <si>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</si>
  <si>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</si>
  <si>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</si>
  <si>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</si>
  <si>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</si>
  <si>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</si>
  <si>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</si>
  <si>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</si>
  <si>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</si>
  <si>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</si>
  <si>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</si>
  <si>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</si>
  <si>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</si>
  <si>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</si>
  <si>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</si>
  <si>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</si>
  <si>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</si>
  <si>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</si>
  <si>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</si>
  <si>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</si>
  <si>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</si>
  <si>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</si>
  <si>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</si>
  <si>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</si>
  <si>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</si>
  <si>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</si>
  <si>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</si>
  <si>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</si>
  <si>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</si>
  <si>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</si>
  <si>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</si>
  <si>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</si>
  <si>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</si>
  <si>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</si>
  <si>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</si>
  <si>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</si>
  <si>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</si>
  <si>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</si>
  <si>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</si>
  <si>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</si>
  <si>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</si>
  <si>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</si>
  <si>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</si>
  <si>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</si>
  <si>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</si>
  <si>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</si>
  <si>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</si>
  <si>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</si>
  <si>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</si>
  <si>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</si>
  <si>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</si>
  <si>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</si>
  <si>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</si>
  <si>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</si>
  <si>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</si>
  <si>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</si>
  <si>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</si>
  <si>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</si>
  <si>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</si>
  <si>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</si>
  <si>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</si>
  <si>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</si>
  <si>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</si>
  <si>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</si>
  <si>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</si>
  <si>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</si>
  <si>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</si>
  <si>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</si>
  <si>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</si>
  <si>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</si>
  <si>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</si>
  <si>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</si>
  <si>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</si>
  <si>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</si>
  <si>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</si>
  <si>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</si>
  <si>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</si>
  <si>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</si>
  <si>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</si>
  <si>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</si>
  <si>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</si>
  <si>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</si>
  <si>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</si>
  <si>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</si>
  <si>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</si>
  <si>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</si>
  <si>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</si>
  <si>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</si>
  <si>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</si>
  <si>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</si>
  <si>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</si>
  <si>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</si>
  <si>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</si>
  <si>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</si>
  <si>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</si>
  <si>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</si>
  <si>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</si>
  <si>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</si>
  <si>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</si>
  <si>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</si>
  <si>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</si>
  <si>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</si>
  <si>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</si>
  <si>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</si>
  <si>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</si>
  <si>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</si>
  <si>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</si>
  <si>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</si>
  <si>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</si>
  <si>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</si>
  <si>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</si>
  <si>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</si>
  <si>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</si>
  <si>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</si>
  <si>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</si>
  <si>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</si>
  <si>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</si>
  <si>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</si>
  <si>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</si>
  <si>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</si>
  <si>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</si>
  <si>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</si>
  <si>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</si>
  <si>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</si>
  <si>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</si>
  <si>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</si>
  <si>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</si>
  <si>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</si>
  <si>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</si>
  <si>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</si>
  <si>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</si>
  <si>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</si>
  <si>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</si>
  <si>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</si>
  <si>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</si>
  <si>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</si>
  <si>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</si>
  <si>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</si>
  <si>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</si>
  <si>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</si>
  <si>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</si>
  <si>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</si>
  <si>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</si>
  <si>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</si>
  <si>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</si>
  <si>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</si>
  <si>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</si>
  <si>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</si>
  <si>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</si>
  <si>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</si>
  <si>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</si>
  <si>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</si>
  <si>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</si>
  <si>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</si>
  <si>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</si>
  <si>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</si>
  <si>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</si>
  <si>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</si>
  <si>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</si>
  <si>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</si>
  <si>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</si>
  <si>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</si>
  <si>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</si>
  <si>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</si>
  <si>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</si>
  <si>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</si>
  <si>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</si>
  <si>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</si>
  <si>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</si>
  <si>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</si>
  <si>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</si>
  <si>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</si>
  <si>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</si>
  <si>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</si>
  <si>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</si>
  <si>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</si>
  <si>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</si>
  <si>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</si>
  <si>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</si>
  <si>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</si>
  <si>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</si>
  <si>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</si>
  <si>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</si>
  <si>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</si>
  <si>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</si>
  <si>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</si>
  <si>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</si>
  <si>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</si>
  <si>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</si>
  <si>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</si>
  <si>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</si>
  <si>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</si>
  <si>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</si>
  <si>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</si>
  <si>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</si>
  <si>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</si>
  <si>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</si>
  <si>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</si>
  <si>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</si>
  <si>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</si>
  <si>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</si>
  <si>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</si>
  <si>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</si>
  <si>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</si>
  <si>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</si>
  <si>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</si>
  <si>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</si>
  <si>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</si>
  <si>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</si>
  <si>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</si>
  <si>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</si>
  <si>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</si>
  <si>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</si>
  <si>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</si>
  <si>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</si>
  <si>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</si>
  <si>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</si>
  <si>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</si>
  <si>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</si>
  <si>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</si>
  <si>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</si>
  <si>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</si>
  <si>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</si>
  <si>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</si>
  <si>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</si>
  <si>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</si>
  <si>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</si>
  <si>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</si>
  <si>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</si>
  <si>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</si>
  <si>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</si>
  <si>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</si>
  <si>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</si>
  <si>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</si>
  <si>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</si>
  <si>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</si>
  <si>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</si>
  <si>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</si>
  <si>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</si>
  <si>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</si>
  <si>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</si>
  <si>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</si>
  <si>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</si>
  <si>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</si>
  <si>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</si>
  <si>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</si>
  <si>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</si>
  <si>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</si>
  <si>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</si>
  <si>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</si>
  <si>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</si>
  <si>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</si>
  <si>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</si>
  <si>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</si>
  <si>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</si>
  <si>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</si>
  <si>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</si>
  <si>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</si>
  <si>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</si>
  <si>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</si>
  <si>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</si>
  <si>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</si>
  <si>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</si>
  <si>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</si>
  <si>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</si>
  <si>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</si>
  <si>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</si>
  <si>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</si>
  <si>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</si>
  <si>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</si>
  <si>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</si>
  <si>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</si>
  <si>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</si>
  <si>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</si>
  <si>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</si>
  <si>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</si>
  <si>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</si>
  <si>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</si>
  <si>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</si>
  <si>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</si>
  <si>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</si>
  <si>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</si>
  <si>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</si>
  <si>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</si>
  <si>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</si>
  <si>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</si>
  <si>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</si>
  <si>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</si>
  <si>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</si>
  <si>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</si>
  <si>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</si>
  <si>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</si>
  <si>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</si>
  <si>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</si>
  <si>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</si>
  <si>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</si>
  <si>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</si>
  <si>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</si>
  <si>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</si>
  <si>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</si>
  <si>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</si>
  <si>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</si>
  <si>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</si>
  <si>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</si>
  <si>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</si>
  <si>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</si>
  <si>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</si>
  <si>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</si>
  <si>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</si>
  <si>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</si>
  <si>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</si>
  <si>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</si>
  <si>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</si>
  <si>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</si>
  <si>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</si>
  <si>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</si>
  <si>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</si>
  <si>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</si>
  <si>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</si>
  <si>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</si>
  <si>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</si>
  <si>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</si>
  <si>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</si>
  <si>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</si>
  <si>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</si>
  <si>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</si>
  <si>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</si>
  <si>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</si>
  <si>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</si>
  <si>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</si>
  <si>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</si>
  <si>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</si>
  <si>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</si>
  <si>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</si>
  <si>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</si>
  <si>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</si>
  <si>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</si>
  <si>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</si>
  <si>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</si>
  <si>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</si>
  <si>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</si>
  <si>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</si>
  <si>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</si>
  <si>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</si>
  <si>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</si>
  <si>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</si>
  <si>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</si>
  <si>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</si>
  <si>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</si>
  <si>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</si>
  <si>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</si>
  <si>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</si>
  <si>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</si>
  <si>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</si>
  <si>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</si>
  <si>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</si>
  <si>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</si>
  <si>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</si>
  <si>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</si>
  <si>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</si>
  <si>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</si>
  <si>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</si>
  <si>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</si>
  <si>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</si>
  <si>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</si>
  <si>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</si>
  <si>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</si>
  <si>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</si>
  <si>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</si>
  <si>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</si>
  <si>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</si>
  <si>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</si>
  <si>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</si>
  <si>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</si>
  <si>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</si>
  <si>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</si>
  <si>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</si>
  <si>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</si>
  <si>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</si>
  <si>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</si>
  <si>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</si>
  <si>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</si>
  <si>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</si>
  <si>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</si>
  <si>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</si>
  <si>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</si>
  <si>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</si>
  <si>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</si>
  <si>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</si>
  <si>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</si>
  <si>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</si>
  <si>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</si>
  <si>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</si>
  <si>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</si>
  <si>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</si>
  <si>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</si>
  <si>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</si>
  <si>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</si>
  <si>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</si>
  <si>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</si>
  <si>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</si>
  <si>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</si>
  <si>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</si>
  <si>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</si>
  <si>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</si>
  <si>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</si>
  <si>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</si>
  <si>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</si>
  <si>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</si>
  <si>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</si>
  <si>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</si>
  <si>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</si>
  <si>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</si>
  <si>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</si>
  <si>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</si>
  <si>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</si>
  <si>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</si>
  <si>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</si>
  <si>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</si>
  <si>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</si>
  <si>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</si>
  <si>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</si>
  <si>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</si>
  <si>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</si>
  <si>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</si>
  <si>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</si>
  <si>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</si>
  <si>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</si>
  <si>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</si>
  <si>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</si>
  <si>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</si>
  <si>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</si>
  <si>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</si>
  <si>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</si>
  <si>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</si>
  <si>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</si>
  <si>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</si>
  <si>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</si>
  <si>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</si>
  <si>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</si>
  <si>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</si>
  <si>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</si>
  <si>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</si>
  <si>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</si>
  <si>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</si>
  <si>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</si>
  <si>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</si>
  <si>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</si>
  <si>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</si>
  <si>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</si>
  <si>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</si>
  <si>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</si>
  <si>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</si>
  <si>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</si>
  <si>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</si>
  <si>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</si>
  <si>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</si>
  <si>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</si>
  <si>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</si>
  <si>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</si>
  <si>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</si>
  <si>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</si>
  <si>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</si>
  <si>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</si>
  <si>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</si>
  <si>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</si>
  <si>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</si>
  <si>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</si>
  <si>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</si>
  <si>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</si>
  <si>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</si>
  <si>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</si>
  <si>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</si>
  <si>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</si>
  <si>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</si>
  <si>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</si>
  <si>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</si>
  <si>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</si>
  <si>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</si>
  <si>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</si>
  <si>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</si>
  <si>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</si>
  <si>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</si>
  <si>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</si>
  <si>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</si>
  <si>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</si>
  <si>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</si>
  <si>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</si>
  <si>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</si>
  <si>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</si>
  <si>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</si>
  <si>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</si>
  <si>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</si>
  <si>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</si>
  <si>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</si>
  <si>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</si>
  <si>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</si>
  <si>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</si>
  <si>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</si>
  <si>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</si>
  <si>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</si>
  <si>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</si>
  <si>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</si>
  <si>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</si>
  <si>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</si>
  <si>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</si>
  <si>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</si>
  <si>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</si>
  <si>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</si>
  <si>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</si>
  <si>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</si>
  <si>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</si>
  <si>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</si>
  <si>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</si>
  <si>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</si>
  <si>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</si>
  <si>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</si>
  <si>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</si>
  <si>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</si>
  <si>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</si>
  <si>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</si>
  <si>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</si>
  <si>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</si>
  <si>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</si>
  <si>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</si>
  <si>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</si>
  <si>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</si>
  <si>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</si>
  <si>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</si>
  <si>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</si>
  <si>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</si>
  <si>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</si>
  <si>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</si>
  <si>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</si>
  <si>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</si>
  <si>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</si>
  <si>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</si>
  <si>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</si>
  <si>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</si>
  <si>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</si>
  <si>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</si>
  <si>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</si>
  <si>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</si>
  <si>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</si>
  <si>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</si>
  <si>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</si>
  <si>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</si>
  <si>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</si>
  <si>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</si>
  <si>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</si>
  <si>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</si>
  <si>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</si>
  <si>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</si>
  <si>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</si>
  <si>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</si>
  <si>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</si>
  <si>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</si>
  <si>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</si>
  <si>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</si>
  <si>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</si>
  <si>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</si>
  <si>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</si>
  <si>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</si>
  <si>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</si>
  <si>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</si>
  <si>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</si>
  <si>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</si>
  <si>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</si>
  <si>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</si>
  <si>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</si>
  <si>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</si>
  <si>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</si>
  <si>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</si>
  <si>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</si>
  <si>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</si>
  <si>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</si>
  <si>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</si>
  <si>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</si>
  <si>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</si>
  <si>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</si>
  <si>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</si>
  <si>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</si>
  <si>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</si>
  <si>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</si>
  <si>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</si>
  <si>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</si>
  <si>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</si>
  <si>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</si>
  <si>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</si>
  <si>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</si>
  <si>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</si>
  <si>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</si>
  <si>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</si>
  <si>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</si>
  <si>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</si>
  <si>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</si>
  <si>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</si>
  <si>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</si>
  <si>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</si>
  <si>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</si>
  <si>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</si>
  <si>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</si>
  <si>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</si>
  <si>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</si>
  <si>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</si>
  <si>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</si>
  <si>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</si>
  <si>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</si>
  <si>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</si>
  <si>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</si>
  <si>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</si>
  <si>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</si>
  <si>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</si>
  <si>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</si>
  <si>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</si>
  <si>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</si>
  <si>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</si>
  <si>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</si>
  <si>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</si>
  <si>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</si>
  <si>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</si>
  <si>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</si>
  <si>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</si>
  <si>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</si>
  <si>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</si>
  <si>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</si>
  <si>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</si>
  <si>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</si>
  <si>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</si>
  <si>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</si>
  <si>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</si>
  <si>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</si>
  <si>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</si>
  <si>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</si>
  <si>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</si>
  <si>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</si>
  <si>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</si>
  <si>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</si>
  <si>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</si>
  <si>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</si>
  <si>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</si>
  <si>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</si>
  <si>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</si>
  <si>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</si>
  <si>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</si>
  <si>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</si>
  <si>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</si>
  <si>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</si>
  <si>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</si>
  <si>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</si>
  <si>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</si>
  <si>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</si>
  <si>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</si>
  <si>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</si>
  <si>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</si>
  <si>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</si>
  <si>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</si>
  <si>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</si>
  <si>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</si>
  <si>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</si>
  <si>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</si>
  <si>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</si>
  <si>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</si>
  <si>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</si>
  <si>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</si>
  <si>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</si>
  <si>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</si>
  <si>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</si>
  <si>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</si>
  <si>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</si>
  <si>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</si>
  <si>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</si>
  <si>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</si>
  <si>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</si>
  <si>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</si>
  <si>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</si>
  <si>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</si>
  <si>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</si>
  <si>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</si>
  <si>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</si>
  <si>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</si>
  <si>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</si>
  <si>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</si>
  <si>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</si>
  <si>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</si>
  <si>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</si>
  <si>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</si>
  <si>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</si>
  <si>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</si>
  <si>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</si>
  <si>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</si>
  <si>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</si>
  <si>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</si>
  <si>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</si>
  <si>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</si>
  <si>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</si>
  <si>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</si>
  <si>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</si>
  <si>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</si>
  <si>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</si>
  <si>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</si>
  <si>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</si>
  <si>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</si>
  <si>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</si>
  <si>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</si>
  <si>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</si>
  <si>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</si>
  <si>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</si>
  <si>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</si>
  <si>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</si>
  <si>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</si>
  <si>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</si>
  <si>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</si>
  <si>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</si>
  <si>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</si>
  <si>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</si>
  <si>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</si>
  <si>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</si>
  <si>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</si>
  <si>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</si>
  <si>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</si>
  <si>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</si>
  <si>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</si>
  <si>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</si>
  <si>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</si>
  <si>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</si>
  <si>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</si>
  <si>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</si>
  <si>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</si>
  <si>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</si>
  <si>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</si>
  <si>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</si>
  <si>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</si>
  <si>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</si>
  <si>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</si>
  <si>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</si>
  <si>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</si>
  <si>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</si>
  <si>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</si>
  <si>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</si>
  <si>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</si>
  <si>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</si>
  <si>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</si>
  <si>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</si>
  <si>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</si>
  <si>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</si>
  <si>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</si>
  <si>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</si>
  <si>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</si>
  <si>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</si>
  <si>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</si>
  <si>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</si>
  <si>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</si>
  <si>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</si>
  <si>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</si>
  <si>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</si>
  <si>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</si>
  <si>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</si>
  <si>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</si>
  <si>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</si>
  <si>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</si>
  <si>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</si>
  <si>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</si>
  <si>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</si>
  <si>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</si>
  <si>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</si>
  <si>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</si>
  <si>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</si>
  <si>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</si>
  <si>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</si>
  <si>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</si>
  <si>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</si>
  <si>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</si>
  <si>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</si>
  <si>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</si>
  <si>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</si>
  <si>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</si>
  <si>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</si>
  <si>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</si>
  <si>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</si>
  <si>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</si>
  <si>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</si>
  <si>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</si>
  <si>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</si>
  <si>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</si>
  <si>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</si>
  <si>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</si>
  <si>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</si>
  <si>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</si>
  <si>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</si>
  <si>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</si>
  <si>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</si>
  <si>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</si>
  <si>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</si>
  <si>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</si>
  <si>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</si>
  <si>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</si>
  <si>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</si>
  <si>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</si>
  <si>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</si>
  <si>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</si>
  <si>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</si>
  <si>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</si>
  <si>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</si>
  <si>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</si>
  <si>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</si>
  <si>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</si>
  <si>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</si>
  <si>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</si>
  <si>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</si>
  <si>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</si>
  <si>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</si>
  <si>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</si>
  <si>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</si>
  <si>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</si>
  <si>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</si>
  <si>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</si>
  <si>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</si>
  <si>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</si>
  <si>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</si>
  <si>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</si>
  <si>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</si>
  <si>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</si>
  <si>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</si>
  <si>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</si>
  <si>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</si>
  <si>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</si>
  <si>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</si>
  <si>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</si>
  <si>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</si>
  <si>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</si>
  <si>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</si>
  <si>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</si>
  <si>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</si>
  <si>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</si>
  <si>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</si>
  <si>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</si>
  <si>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</si>
  <si>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</si>
  <si>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</si>
  <si>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</si>
  <si>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</si>
  <si>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</si>
  <si>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</si>
  <si>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</si>
  <si>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</si>
  <si>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</si>
  <si>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</si>
  <si>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</si>
  <si>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</si>
  <si>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</si>
  <si>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</si>
  <si>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</si>
  <si>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</si>
  <si>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</si>
  <si>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</si>
  <si>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</si>
  <si>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</si>
  <si>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</si>
  <si>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</si>
  <si>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</si>
  <si>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</si>
  <si>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</si>
  <si>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</si>
  <si>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</si>
  <si>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</si>
  <si>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</si>
  <si>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</si>
  <si>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</si>
  <si>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</si>
  <si>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</si>
  <si>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</si>
  <si>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</si>
  <si>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</si>
  <si>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</si>
  <si>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</si>
  <si>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</si>
  <si>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</si>
  <si>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</si>
  <si>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</si>
  <si>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</si>
  <si>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</si>
  <si>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</si>
  <si>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</si>
  <si>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</si>
  <si>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</si>
  <si>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</si>
  <si>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</si>
  <si>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</si>
  <si>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</si>
  <si>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</si>
  <si>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</si>
  <si>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</si>
  <si>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</si>
  <si>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</si>
  <si>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</si>
  <si>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</si>
  <si>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</si>
  <si>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</si>
  <si>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</si>
  <si>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</si>
  <si>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</si>
  <si>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</si>
  <si>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</si>
  <si>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</si>
  <si>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</si>
  <si>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</si>
  <si>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</si>
  <si>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</si>
  <si>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</si>
  <si>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</si>
  <si>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</si>
  <si>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</si>
  <si>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</si>
  <si>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</si>
  <si>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</si>
  <si>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</si>
  <si>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</si>
  <si>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</si>
  <si>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</si>
  <si>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</si>
  <si>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</si>
  <si>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</si>
  <si>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</si>
  <si>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</si>
  <si>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</si>
  <si>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</si>
  <si>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</si>
  <si>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</si>
  <si>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</si>
  <si>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</si>
  <si>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</si>
  <si>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</si>
  <si>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</si>
  <si>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</si>
  <si>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</si>
  <si>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</si>
  <si>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</si>
  <si>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</si>
  <si>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</si>
  <si>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</si>
  <si>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</si>
  <si>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</si>
  <si>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</si>
  <si>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</si>
  <si>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</si>
  <si>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</si>
  <si>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</si>
  <si>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</si>
  <si>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</si>
  <si>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</si>
  <si>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</si>
  <si>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</si>
  <si>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</si>
  <si>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</si>
  <si>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</si>
  <si>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</si>
  <si>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</si>
  <si>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</si>
  <si>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</si>
  <si>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</si>
  <si>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</si>
  <si>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</si>
  <si>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</si>
  <si>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</si>
  <si>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</si>
  <si>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</si>
  <si>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</si>
  <si>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</si>
  <si>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</si>
  <si>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</si>
  <si>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</si>
  <si>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</si>
  <si>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</si>
  <si>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</si>
  <si>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</si>
  <si>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</si>
  <si>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</si>
  <si>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</si>
  <si>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</si>
  <si>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</si>
  <si>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</si>
  <si>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</si>
  <si>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</si>
  <si>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</si>
  <si>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</si>
  <si>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</si>
  <si>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</si>
  <si>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</si>
  <si>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</si>
  <si>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</si>
  <si>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</si>
  <si>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</si>
  <si>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</si>
  <si>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</si>
  <si>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</si>
  <si>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</si>
  <si>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</si>
  <si>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</si>
  <si>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</si>
  <si>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</si>
  <si>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</si>
  <si>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</si>
  <si>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</si>
  <si>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</si>
  <si>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</si>
  <si>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</si>
  <si>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</si>
  <si>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</si>
  <si>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</si>
  <si>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</si>
  <si>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</si>
  <si>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</si>
  <si>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</si>
  <si>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</si>
  <si>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</si>
  <si>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</si>
  <si>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</si>
  <si>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</si>
  <si>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</si>
  <si>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</si>
  <si>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</si>
  <si>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</si>
  <si>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</si>
  <si>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</si>
  <si>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</si>
  <si>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</si>
  <si>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</si>
  <si>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</si>
  <si>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</si>
  <si>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</si>
  <si>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</si>
  <si>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</si>
  <si>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</si>
  <si>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</si>
  <si>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</si>
  <si>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</si>
  <si>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</si>
  <si>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</si>
  <si>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</si>
  <si>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</si>
  <si>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</si>
  <si>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</si>
  <si>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</si>
  <si>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</si>
  <si>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</si>
  <si>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</si>
  <si>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</si>
  <si>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</si>
  <si>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</si>
  <si>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</si>
  <si>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</si>
  <si>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</si>
  <si>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</si>
  <si>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</si>
  <si>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</si>
  <si>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</si>
  <si>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</si>
  <si>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</si>
  <si>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</si>
  <si>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</si>
  <si>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</si>
  <si>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</si>
  <si>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</si>
  <si>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</si>
  <si>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</si>
  <si>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</si>
  <si>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</si>
  <si>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</si>
  <si>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</si>
  <si>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</si>
  <si>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</si>
  <si>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</si>
  <si>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</si>
  <si>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</si>
  <si>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</si>
  <si>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</si>
  <si>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</si>
  <si>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</si>
  <si>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</si>
  <si>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</si>
  <si>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</si>
  <si>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</si>
  <si>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</si>
  <si>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</si>
  <si>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</si>
  <si>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</si>
  <si>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</si>
  <si>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</si>
  <si>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</si>
  <si>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</si>
  <si>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</si>
  <si>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</si>
  <si>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</si>
  <si>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</si>
  <si>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</si>
  <si>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</si>
  <si>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</si>
  <si>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</si>
  <si>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</si>
  <si>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</si>
  <si>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</si>
  <si>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</si>
  <si>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</si>
  <si>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</si>
  <si>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</si>
  <si>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</si>
  <si>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</si>
  <si>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</si>
  <si>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</si>
  <si>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</si>
  <si>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</si>
  <si>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</si>
  <si>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</si>
  <si>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</si>
  <si>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</si>
  <si>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</si>
  <si>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</si>
  <si>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</si>
  <si>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</si>
  <si>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</si>
  <si>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</si>
  <si>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</si>
  <si>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</si>
  <si>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</si>
  <si>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</si>
  <si>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</si>
  <si>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</si>
  <si>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</si>
  <si>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</si>
  <si>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</si>
  <si>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</si>
  <si>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</si>
  <si>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</si>
  <si>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</si>
  <si>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</si>
  <si>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</si>
  <si>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</si>
  <si>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</si>
  <si>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</si>
  <si>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</si>
  <si>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</si>
  <si>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</si>
  <si>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</si>
  <si>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</si>
  <si>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</si>
  <si>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</si>
  <si>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</si>
  <si>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</si>
  <si>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</si>
  <si>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</si>
  <si>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</si>
  <si>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</si>
  <si>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</si>
  <si>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</si>
  <si>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</si>
  <si>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</si>
  <si>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</si>
  <si>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</si>
  <si>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</si>
  <si>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</si>
  <si>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</si>
  <si>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</si>
  <si>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</si>
  <si>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</si>
  <si>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</si>
  <si>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</si>
  <si>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</si>
  <si>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</si>
  <si>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</si>
  <si>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</si>
  <si>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</si>
  <si>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</si>
  <si>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</si>
  <si>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</si>
  <si>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</si>
  <si>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</si>
  <si>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</si>
  <si>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</si>
  <si>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</si>
  <si>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</si>
  <si>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</si>
  <si>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</si>
  <si>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</si>
  <si>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</si>
  <si>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</si>
  <si>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</si>
  <si>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</si>
  <si>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</si>
  <si>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</si>
  <si>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</si>
  <si>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</si>
  <si>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</si>
  <si>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</si>
  <si>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</si>
  <si>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</si>
  <si>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</si>
  <si>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</si>
  <si>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</si>
  <si>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</si>
  <si>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</si>
  <si>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</si>
  <si>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</si>
  <si>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</si>
  <si>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</si>
  <si>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</si>
  <si>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</si>
  <si>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</si>
  <si>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</si>
  <si>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</si>
  <si>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</si>
  <si>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</si>
  <si>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</si>
  <si>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</si>
  <si>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</si>
  <si>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</si>
  <si>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</si>
  <si>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</si>
  <si>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</si>
  <si>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</si>
  <si>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</si>
  <si>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</si>
  <si>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</si>
  <si>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</si>
  <si>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</si>
  <si>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</si>
  <si>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</si>
  <si>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</si>
  <si>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</si>
  <si>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</si>
  <si>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</si>
  <si>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</si>
  <si>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</si>
  <si>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</si>
  <si>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</si>
  <si>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</si>
  <si>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</si>
  <si>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</si>
  <si>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</si>
  <si>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</si>
  <si>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</si>
  <si>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</si>
  <si>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</si>
  <si>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</si>
  <si>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</si>
  <si>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</si>
  <si>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</si>
  <si>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</si>
  <si>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</si>
  <si>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</si>
  <si>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</si>
  <si>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</si>
  <si>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</si>
  <si>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</si>
  <si>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</si>
  <si>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</si>
  <si>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</si>
  <si>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</si>
  <si>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</si>
  <si>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</si>
  <si>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</si>
  <si>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</si>
  <si>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</si>
  <si>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</si>
  <si>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</si>
  <si>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</si>
  <si>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</si>
  <si>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</si>
  <si>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</si>
  <si>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</si>
  <si>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</si>
  <si>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</si>
  <si>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</si>
  <si>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</si>
  <si>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</si>
  <si>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</si>
  <si>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</si>
  <si>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</si>
  <si>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</si>
  <si>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</si>
  <si>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</si>
  <si>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</si>
  <si>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</si>
  <si>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</si>
  <si>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</si>
  <si>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</si>
  <si>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</si>
  <si>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</si>
  <si>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</si>
  <si>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</si>
  <si>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</si>
  <si>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</si>
  <si>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</si>
  <si>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</si>
  <si>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</si>
  <si>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</si>
  <si>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</si>
  <si>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</si>
  <si>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</si>
  <si>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</si>
  <si>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</si>
  <si>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</si>
  <si>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</si>
  <si>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</si>
  <si>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</si>
  <si>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</si>
  <si>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</si>
  <si>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</si>
  <si>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</si>
  <si>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</si>
  <si>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</si>
  <si>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</si>
  <si>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</si>
  <si>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</si>
  <si>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</si>
  <si>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</si>
  <si>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</si>
  <si>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</si>
  <si>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</si>
  <si>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</si>
  <si>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</si>
  <si>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</si>
  <si>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</si>
  <si>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</si>
  <si>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</si>
  <si>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</si>
  <si>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</si>
  <si>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</si>
  <si>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</si>
  <si>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</si>
  <si>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</si>
  <si>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</si>
  <si>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</si>
  <si>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</si>
  <si>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</si>
  <si>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</si>
  <si>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</si>
  <si>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</si>
  <si>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</si>
  <si>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</si>
  <si>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</si>
  <si>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</si>
  <si>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</si>
  <si>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</si>
  <si>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</si>
  <si>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</si>
  <si>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</si>
  <si>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</si>
  <si>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</si>
  <si>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</si>
  <si>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</si>
  <si>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</si>
  <si>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</si>
  <si>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</si>
  <si>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</si>
  <si>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</si>
  <si>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</si>
  <si>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</si>
  <si>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</si>
  <si>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</si>
  <si>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</si>
  <si>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</si>
  <si>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</si>
  <si>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</si>
  <si>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</si>
  <si>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</si>
  <si>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</si>
  <si>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</si>
  <si>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</si>
  <si>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</si>
  <si>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</si>
  <si>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</si>
  <si>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</si>
  <si>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</si>
  <si>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</si>
  <si>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</si>
  <si>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</si>
  <si>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</si>
  <si>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</si>
  <si>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</si>
  <si>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</si>
  <si>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</si>
  <si>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</si>
  <si>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</si>
  <si>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</si>
  <si>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</si>
  <si>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</si>
  <si>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</si>
  <si>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</si>
  <si>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</si>
  <si>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</si>
  <si>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</si>
  <si>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</si>
  <si>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</si>
  <si>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</si>
  <si>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</si>
  <si>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</si>
  <si>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</si>
  <si>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</si>
  <si>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</si>
  <si>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</si>
  <si>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</si>
  <si>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</si>
  <si>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</si>
  <si>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</si>
  <si>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</si>
  <si>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</si>
  <si>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</si>
  <si>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</si>
  <si>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</si>
  <si>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</si>
  <si>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</si>
  <si>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</si>
  <si>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</si>
  <si>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</si>
  <si>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</si>
  <si>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</si>
  <si>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</si>
  <si>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</si>
  <si>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</si>
  <si>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</si>
  <si>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</si>
  <si>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</si>
  <si>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</si>
  <si>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</si>
  <si>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</si>
  <si>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</si>
  <si>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</si>
  <si>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</si>
  <si>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</si>
  <si>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</si>
  <si>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</si>
  <si>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</si>
  <si>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</si>
  <si>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</si>
  <si>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</si>
  <si>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</si>
  <si>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</si>
  <si>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</si>
  <si>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</si>
  <si>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</si>
  <si>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</si>
  <si>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</si>
  <si>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</si>
  <si>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</si>
  <si>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</si>
  <si>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</si>
  <si>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</si>
  <si>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</si>
  <si>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</si>
  <si>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</si>
  <si>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</si>
  <si>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</si>
  <si>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</si>
  <si>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</si>
  <si>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</si>
  <si>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</si>
  <si>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</si>
  <si>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</si>
  <si>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</si>
  <si>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</si>
  <si>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</si>
  <si>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</si>
  <si>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</si>
  <si>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</si>
  <si>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</si>
  <si>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</si>
  <si>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</si>
  <si>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</si>
  <si>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</si>
  <si>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</si>
  <si>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</si>
  <si>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</si>
  <si>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</si>
  <si>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</si>
  <si>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</si>
  <si>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</si>
  <si>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</si>
  <si>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</si>
  <si>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</si>
  <si>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</si>
  <si>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</si>
  <si>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</si>
  <si>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</si>
  <si>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</si>
  <si>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</si>
  <si>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</si>
  <si>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</si>
  <si>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</si>
  <si>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</si>
  <si>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</si>
  <si>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</si>
  <si>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</si>
  <si>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</si>
  <si>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</si>
  <si>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</si>
  <si>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</si>
  <si>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</si>
  <si>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</si>
  <si>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</si>
  <si>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</si>
  <si>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</si>
  <si>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</si>
  <si>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</si>
  <si>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</si>
  <si>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</si>
  <si>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</si>
  <si>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</si>
  <si>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</si>
  <si>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</si>
  <si>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</si>
  <si>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</si>
  <si>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</si>
  <si>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</si>
  <si>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</si>
  <si>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</si>
  <si>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</si>
  <si>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</si>
  <si>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</si>
  <si>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</si>
  <si>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</si>
  <si>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</si>
  <si>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</si>
  <si>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</si>
  <si>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</si>
  <si>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</si>
  <si>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</si>
  <si>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</si>
  <si>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</si>
  <si>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</si>
  <si>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</si>
  <si>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</si>
  <si>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</si>
  <si>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</si>
  <si>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</si>
  <si>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</si>
  <si>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</si>
  <si>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</si>
  <si>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</si>
  <si>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</si>
  <si>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</si>
  <si>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</si>
  <si>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</si>
  <si>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</si>
  <si>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</si>
  <si>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</si>
  <si>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</si>
  <si>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</si>
  <si>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</si>
  <si>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</si>
  <si>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</si>
  <si>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</si>
  <si>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</si>
  <si>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</si>
  <si>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</si>
  <si>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</si>
  <si>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</si>
  <si>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</si>
  <si>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</si>
  <si>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</si>
  <si>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</si>
  <si>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</si>
  <si>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</si>
  <si>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</si>
  <si>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</si>
  <si>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</si>
  <si>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</si>
  <si>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</si>
  <si>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</si>
  <si>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</si>
  <si>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</si>
  <si>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</si>
  <si>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</si>
  <si>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</si>
  <si>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</si>
  <si>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</si>
  <si>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</si>
  <si>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</si>
  <si>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</si>
  <si>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</si>
  <si>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</si>
  <si>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</si>
  <si>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</si>
  <si>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</si>
  <si>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</si>
  <si>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</si>
  <si>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</si>
  <si>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</si>
  <si>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</si>
  <si>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</si>
  <si>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</si>
  <si>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</si>
  <si>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</si>
  <si>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</si>
  <si>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</si>
  <si>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</si>
  <si>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</si>
  <si>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</si>
  <si>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</si>
  <si>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</si>
  <si>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</si>
  <si>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</si>
  <si>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</si>
  <si>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</si>
  <si>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</si>
  <si>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</si>
  <si>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</si>
  <si>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</si>
  <si>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</si>
  <si>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</si>
  <si>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</si>
  <si>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</si>
  <si>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</si>
  <si>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</si>
  <si>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</si>
  <si>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</si>
  <si>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</si>
  <si>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</si>
  <si>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</si>
  <si>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</si>
  <si>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</si>
  <si>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</si>
  <si>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</si>
  <si>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</si>
  <si>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</si>
  <si>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</si>
  <si>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</si>
  <si>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</si>
  <si>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</si>
  <si>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</si>
  <si>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</si>
  <si>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</si>
  <si>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</si>
  <si>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</si>
  <si>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</si>
  <si>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</si>
  <si>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</si>
  <si>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</si>
  <si>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</si>
  <si>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</si>
  <si>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</si>
  <si>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</si>
  <si>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</si>
  <si>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</si>
  <si>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</si>
  <si>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</si>
  <si>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</si>
  <si>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</si>
  <si>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</si>
  <si>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</si>
  <si>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</si>
  <si>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</si>
  <si>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</si>
  <si>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</si>
  <si>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</si>
  <si>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</si>
  <si>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</si>
  <si>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</si>
  <si>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</si>
  <si>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</si>
  <si>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</si>
  <si>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</si>
  <si>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</si>
  <si>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</si>
  <si>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</si>
  <si>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</si>
  <si>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</si>
  <si>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</si>
  <si>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</si>
  <si>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</si>
  <si>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</si>
  <si>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</si>
  <si>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</si>
  <si>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</si>
  <si>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</si>
  <si>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</si>
  <si>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</si>
  <si>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</si>
  <si>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</si>
  <si>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</si>
  <si>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</si>
  <si>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</si>
  <si>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</si>
  <si>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</si>
  <si>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</si>
  <si>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</si>
  <si>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</si>
  <si>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</si>
  <si>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</si>
  <si>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</si>
  <si>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</si>
  <si>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</si>
  <si>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</si>
  <si>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</si>
  <si>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</si>
  <si>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</si>
  <si>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</si>
  <si>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</si>
  <si>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</si>
  <si>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</si>
  <si>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</si>
  <si>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</si>
  <si>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</si>
  <si>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</si>
  <si>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</si>
  <si>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</si>
  <si>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</si>
  <si>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</si>
  <si>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</si>
  <si>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</si>
  <si>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</si>
  <si>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</si>
  <si>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</si>
  <si>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</si>
  <si>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</si>
  <si>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</si>
  <si>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</si>
  <si>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</si>
  <si>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</si>
  <si>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</si>
  <si>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</si>
  <si>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</si>
  <si>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</si>
  <si>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</si>
  <si>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</si>
  <si>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</si>
  <si>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</si>
  <si>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</si>
  <si>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</si>
  <si>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</si>
  <si>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</si>
  <si>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</si>
  <si>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</si>
  <si>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</si>
  <si>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</si>
  <si>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</si>
  <si>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</si>
  <si>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</si>
  <si>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</si>
  <si>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</si>
  <si>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</si>
  <si>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</si>
  <si>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</si>
  <si>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</si>
  <si>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</si>
  <si>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</si>
  <si>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</si>
  <si>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</si>
  <si>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</si>
  <si>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</si>
  <si>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</si>
  <si>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</si>
  <si>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</si>
  <si>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</si>
  <si>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</si>
  <si>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</si>
  <si>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</si>
  <si>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</si>
  <si>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</si>
  <si>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</si>
  <si>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</si>
  <si>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</si>
  <si>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</si>
  <si>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</si>
  <si>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</si>
  <si>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</si>
  <si>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</si>
  <si>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</si>
  <si>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</si>
  <si>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</si>
  <si>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</si>
  <si>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</si>
  <si>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</si>
  <si>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</si>
  <si>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</si>
  <si>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</si>
  <si>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</si>
  <si>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</si>
  <si>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</si>
  <si>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</si>
  <si>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</si>
  <si>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</si>
  <si>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</si>
  <si>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</si>
  <si>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</si>
  <si>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</si>
  <si>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</si>
  <si>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</si>
  <si>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</si>
  <si>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</si>
  <si>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</si>
  <si>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</si>
  <si>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</si>
  <si>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</si>
  <si>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</si>
  <si>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</si>
  <si>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</si>
  <si>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</si>
  <si>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</si>
  <si>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</si>
  <si>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</si>
  <si>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</si>
  <si>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</si>
  <si>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</si>
  <si>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</si>
  <si>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</si>
  <si>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</si>
  <si>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</si>
  <si>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</si>
  <si>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</si>
  <si>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</si>
  <si>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</si>
  <si>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</si>
  <si>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</si>
  <si>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</si>
  <si>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</si>
  <si>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</si>
  <si>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</si>
  <si>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</si>
  <si>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</si>
  <si>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</si>
  <si>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</si>
  <si>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</si>
  <si>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</si>
  <si>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</si>
  <si>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</si>
  <si>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</si>
  <si>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</si>
  <si>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</si>
  <si>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</si>
  <si>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</si>
  <si>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</si>
  <si>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</si>
  <si>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</si>
  <si>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</si>
  <si>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</si>
  <si>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</si>
  <si>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</si>
  <si>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</si>
  <si>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</si>
  <si>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</si>
  <si>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</si>
  <si>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</si>
  <si>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</si>
  <si>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</si>
  <si>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</si>
  <si>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</si>
  <si>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</si>
  <si>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</si>
  <si>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</si>
  <si>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</si>
  <si>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</si>
  <si>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</si>
  <si>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</si>
  <si>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</si>
  <si>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</si>
  <si>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</si>
  <si>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</si>
  <si>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</si>
  <si>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</si>
  <si>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</si>
  <si>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</si>
  <si>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</si>
  <si>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</si>
  <si>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</si>
  <si>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</si>
  <si>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</si>
  <si>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</si>
  <si>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</si>
  <si>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</si>
  <si>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</si>
  <si>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</si>
  <si>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</si>
  <si>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</si>
  <si>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</si>
  <si>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</si>
  <si>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</si>
  <si>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</si>
  <si>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</si>
  <si>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</si>
  <si>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</si>
  <si>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RAZVOJ BRODSKO-POSAVSKE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</si>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</sst>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647913.86</v>
      </c>
      <c r="D2" s="7">
        <f>'PR-RAS'!E6</f>
        <v>836537.65</v>
      </c>
      <c r="E2" s="7">
        <v>0</v>
      </c>
      <c r="F2" s="7">
        <v>0</v>
      </c>
      <c r="G2" s="8">
        <f t="shared" ref="G2:G274" si="0">(B2/1000)*(C2*1+D2*2)</f>
        <v>2320.9891600000001</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423980.19</v>
      </c>
      <c r="D45" s="2">
        <f>'PR-RAS'!E49</f>
        <v>350383.06</v>
      </c>
      <c r="E45" s="2">
        <v>0</v>
      </c>
      <c r="F45" s="2">
        <v>0</v>
      </c>
      <c r="G45" s="3">
        <f t="shared" si="0"/>
        <v>49488.837639999998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29036.81</v>
      </c>
      <c r="D64" s="2">
        <f>'PR-RAS'!E68</f>
        <v>0</v>
      </c>
      <c r="E64" s="2">
        <v>0</v>
      </c>
      <c r="F64" s="2">
        <v>0</v>
      </c>
      <c r="G64" s="3">
        <f t="shared" si="0"/>
        <v>1829.3190300000001</v>
      </c>
      <c r="H64" s="3">
        <f t="shared" si="1"/>
        <v>0.18999999999869033</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29036.81</v>
      </c>
      <c r="D65" s="2">
        <f>'PR-RAS'!E69</f>
        <v>0</v>
      </c>
      <c r="E65" s="2">
        <v>0</v>
      </c>
      <c r="F65" s="2">
        <v>0</v>
      </c>
      <c r="G65" s="3">
        <f t="shared" si="0"/>
        <v>1858.3558400000002</v>
      </c>
      <c r="H65" s="3">
        <f t="shared" si="1"/>
        <v>0.18999999999869033</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394943.38</v>
      </c>
      <c r="D70" s="2">
        <f>'PR-RAS'!E74</f>
        <v>350383.06</v>
      </c>
      <c r="E70" s="2">
        <v>0</v>
      </c>
      <c r="F70" s="2">
        <v>0</v>
      </c>
      <c r="G70" s="3">
        <f t="shared" si="0"/>
        <v>75603.955500000011</v>
      </c>
      <c r="H70" s="3">
        <f t="shared" si="1"/>
        <v>0.44000000000232831</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382198.14</v>
      </c>
      <c r="D71" s="2">
        <f>'PR-RAS'!E75</f>
        <v>350383.06</v>
      </c>
      <c r="E71" s="2">
        <v>0</v>
      </c>
      <c r="F71" s="2">
        <v>0</v>
      </c>
      <c r="G71" s="3">
        <f t="shared" si="0"/>
        <v>75807.498200000002</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12745.24</v>
      </c>
      <c r="D72" s="2">
        <f>'PR-RAS'!E76</f>
        <v>0</v>
      </c>
      <c r="E72" s="2">
        <v>0</v>
      </c>
      <c r="F72" s="2">
        <v>0</v>
      </c>
      <c r="G72" s="3">
        <f t="shared" si="0"/>
        <v>904.91203999999993</v>
      </c>
      <c r="H72" s="3">
        <f t="shared" si="1"/>
        <v>0.23999999999978172</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223933.67</v>
      </c>
      <c r="D130" s="2">
        <f>'PR-RAS'!E134</f>
        <v>486154.59</v>
      </c>
      <c r="E130" s="2">
        <v>0</v>
      </c>
      <c r="F130" s="2">
        <v>0</v>
      </c>
      <c r="G130" s="3">
        <f t="shared" si="0"/>
        <v>154315.32765000002</v>
      </c>
      <c r="H130" s="3">
        <f t="shared" si="1"/>
        <v>0.73999999996158294</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223933.67</v>
      </c>
      <c r="D131" s="2">
        <f>'PR-RAS'!E135</f>
        <v>486154.59</v>
      </c>
      <c r="E131" s="2">
        <v>0</v>
      </c>
      <c r="F131" s="2">
        <v>0</v>
      </c>
      <c r="G131" s="3">
        <f t="shared" si="0"/>
        <v>155511.57050000003</v>
      </c>
      <c r="H131" s="3">
        <f t="shared" si="1"/>
        <v>0.73999999996158294</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211095.35</v>
      </c>
      <c r="D132" s="2">
        <f>'PR-RAS'!E136</f>
        <v>482821.39</v>
      </c>
      <c r="E132" s="2">
        <v>0</v>
      </c>
      <c r="F132" s="2">
        <v>0</v>
      </c>
      <c r="G132" s="3">
        <f t="shared" si="0"/>
        <v>154152.69503000003</v>
      </c>
      <c r="H132" s="3">
        <f t="shared" si="1"/>
        <v>0.7400000000197906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12838.32</v>
      </c>
      <c r="D133" s="2">
        <f>'PR-RAS'!E137</f>
        <v>3333.2</v>
      </c>
      <c r="E133" s="2">
        <v>0</v>
      </c>
      <c r="F133" s="2">
        <v>0</v>
      </c>
      <c r="G133" s="3">
        <f t="shared" si="0"/>
        <v>2574.6230400000004</v>
      </c>
      <c r="H133" s="3">
        <f t="shared" si="1"/>
        <v>0.51999999999952706</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683437.62</v>
      </c>
      <c r="D148" s="2">
        <f>'PR-RAS'!E152</f>
        <v>793324.95</v>
      </c>
      <c r="E148" s="2">
        <v>0</v>
      </c>
      <c r="F148" s="2">
        <v>0</v>
      </c>
      <c r="G148" s="3">
        <f t="shared" si="0"/>
        <v>333702.86543999997</v>
      </c>
      <c r="H148" s="3">
        <f t="shared" si="1"/>
        <v>0.43000000005122274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545989.54</v>
      </c>
      <c r="D149" s="2">
        <f>'PR-RAS'!E153</f>
        <v>681405.54999999993</v>
      </c>
      <c r="E149" s="2">
        <v>0</v>
      </c>
      <c r="F149" s="2">
        <v>0</v>
      </c>
      <c r="G149" s="3">
        <f t="shared" si="0"/>
        <v>282502.49471999996</v>
      </c>
      <c r="H149" s="3">
        <f t="shared" si="1"/>
        <v>0.91000000003259629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439788.39</v>
      </c>
      <c r="D150" s="2">
        <f>'PR-RAS'!E154</f>
        <v>546264.23</v>
      </c>
      <c r="E150" s="2">
        <v>0</v>
      </c>
      <c r="F150" s="2">
        <v>0</v>
      </c>
      <c r="G150" s="3">
        <f t="shared" si="0"/>
        <v>228315.21064999999</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439788.39</v>
      </c>
      <c r="D151" s="2">
        <f>'PR-RAS'!E155</f>
        <v>546264.23</v>
      </c>
      <c r="E151" s="2">
        <v>0</v>
      </c>
      <c r="F151" s="2">
        <v>0</v>
      </c>
      <c r="G151" s="3">
        <f t="shared" si="0"/>
        <v>229847.5275</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38647.99</v>
      </c>
      <c r="D155" s="2">
        <f>'PR-RAS'!E159</f>
        <v>48222.36</v>
      </c>
      <c r="E155" s="2">
        <v>0</v>
      </c>
      <c r="F155" s="2">
        <v>0</v>
      </c>
      <c r="G155" s="3">
        <f t="shared" si="0"/>
        <v>20804.277339999997</v>
      </c>
      <c r="H155" s="3">
        <f t="shared" si="1"/>
        <v>0.37000000000261934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67553.16</v>
      </c>
      <c r="D156" s="2">
        <f>'PR-RAS'!E160</f>
        <v>86918.96</v>
      </c>
      <c r="E156" s="2">
        <v>0</v>
      </c>
      <c r="F156" s="2">
        <v>0</v>
      </c>
      <c r="G156" s="3">
        <f t="shared" si="0"/>
        <v>37415.617400000003</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67553.16</v>
      </c>
      <c r="D158" s="2">
        <f>'PR-RAS'!E162</f>
        <v>86918.96</v>
      </c>
      <c r="E158" s="2">
        <v>0</v>
      </c>
      <c r="F158" s="2">
        <v>0</v>
      </c>
      <c r="G158" s="3">
        <f t="shared" si="0"/>
        <v>37898.399560000005</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137447.94</v>
      </c>
      <c r="D160" s="2">
        <f>'PR-RAS'!E164</f>
        <v>111919.37999999999</v>
      </c>
      <c r="E160" s="2">
        <v>0</v>
      </c>
      <c r="F160" s="2">
        <v>0</v>
      </c>
      <c r="G160" s="3">
        <f t="shared" si="0"/>
        <v>57444.585299999992</v>
      </c>
      <c r="H160" s="3">
        <f t="shared" si="1"/>
        <v>0.43999999998777639</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41311.19</v>
      </c>
      <c r="D161" s="2">
        <f>'PR-RAS'!E165</f>
        <v>20608.28</v>
      </c>
      <c r="E161" s="2">
        <v>0</v>
      </c>
      <c r="F161" s="2">
        <v>0</v>
      </c>
      <c r="G161" s="3">
        <f t="shared" si="0"/>
        <v>13204.44</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18855.38</v>
      </c>
      <c r="D162" s="2">
        <f>'PR-RAS'!E166</f>
        <v>4073.9</v>
      </c>
      <c r="E162" s="2">
        <v>0</v>
      </c>
      <c r="F162" s="2">
        <v>0</v>
      </c>
      <c r="G162" s="3">
        <f t="shared" si="0"/>
        <v>4347.5119800000002</v>
      </c>
      <c r="H162" s="3">
        <f t="shared" si="1"/>
        <v>0.48000000000092768</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20385.310000000001</v>
      </c>
      <c r="D163" s="2">
        <f>'PR-RAS'!E167</f>
        <v>16184.38</v>
      </c>
      <c r="E163" s="2">
        <v>0</v>
      </c>
      <c r="F163" s="2">
        <v>0</v>
      </c>
      <c r="G163" s="3">
        <f t="shared" si="0"/>
        <v>8546.1593400000002</v>
      </c>
      <c r="H163" s="3">
        <f t="shared" si="1"/>
        <v>0.69000000000050932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1945</v>
      </c>
      <c r="D164" s="2">
        <f>'PR-RAS'!E168</f>
        <v>350</v>
      </c>
      <c r="E164" s="2">
        <v>0</v>
      </c>
      <c r="F164" s="2">
        <v>0</v>
      </c>
      <c r="G164" s="3">
        <f t="shared" si="0"/>
        <v>431.13499999999999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125.5</v>
      </c>
      <c r="D165" s="2">
        <f>'PR-RAS'!E169</f>
        <v>0</v>
      </c>
      <c r="E165" s="2">
        <v>0</v>
      </c>
      <c r="F165" s="2">
        <v>0</v>
      </c>
      <c r="G165" s="3">
        <f t="shared" si="0"/>
        <v>20.582000000000001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9162.35</v>
      </c>
      <c r="D166" s="2">
        <f>'PR-RAS'!E170</f>
        <v>7259.39</v>
      </c>
      <c r="E166" s="2">
        <v>0</v>
      </c>
      <c r="F166" s="2">
        <v>0</v>
      </c>
      <c r="G166" s="3">
        <f t="shared" si="0"/>
        <v>3907.3864500000004</v>
      </c>
      <c r="H166" s="3">
        <f t="shared" si="1"/>
        <v>0.74000000000069122</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3577.75</v>
      </c>
      <c r="D167" s="2">
        <f>'PR-RAS'!E171</f>
        <v>5665.42</v>
      </c>
      <c r="E167" s="2">
        <v>0</v>
      </c>
      <c r="F167" s="2">
        <v>0</v>
      </c>
      <c r="G167" s="3">
        <f t="shared" si="0"/>
        <v>2474.8259400000002</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2690.74</v>
      </c>
      <c r="D169" s="2">
        <f>'PR-RAS'!E173</f>
        <v>1593.97</v>
      </c>
      <c r="E169" s="2">
        <v>0</v>
      </c>
      <c r="F169" s="2">
        <v>0</v>
      </c>
      <c r="G169" s="3">
        <f t="shared" si="0"/>
        <v>987.61824000000013</v>
      </c>
      <c r="H169" s="3">
        <f t="shared" si="1"/>
        <v>0.29000000000019099</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472.1</v>
      </c>
      <c r="D170" s="2">
        <f>'PR-RAS'!E174</f>
        <v>0</v>
      </c>
      <c r="E170" s="2">
        <v>0</v>
      </c>
      <c r="F170" s="2">
        <v>0</v>
      </c>
      <c r="G170" s="3">
        <f t="shared" si="0"/>
        <v>79.784900000000007</v>
      </c>
      <c r="H170" s="3">
        <f t="shared" si="1"/>
        <v>0.10000000000002274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2421.7600000000002</v>
      </c>
      <c r="D171" s="2">
        <f>'PR-RAS'!E175</f>
        <v>0</v>
      </c>
      <c r="E171" s="2">
        <v>0</v>
      </c>
      <c r="F171" s="2">
        <v>0</v>
      </c>
      <c r="G171" s="3">
        <f t="shared" si="0"/>
        <v>411.69920000000008</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60197.120000000003</v>
      </c>
      <c r="D174" s="2">
        <f>'PR-RAS'!E178</f>
        <v>60553.659999999996</v>
      </c>
      <c r="E174" s="2">
        <v>0</v>
      </c>
      <c r="F174" s="2">
        <v>0</v>
      </c>
      <c r="G174" s="3">
        <f t="shared" si="0"/>
        <v>31365.668119999998</v>
      </c>
      <c r="H174" s="3">
        <f t="shared" si="1"/>
        <v>0.46000000000640284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8497.7199999999993</v>
      </c>
      <c r="D175" s="2">
        <f>'PR-RAS'!E179</f>
        <v>8181.3</v>
      </c>
      <c r="E175" s="2">
        <v>0</v>
      </c>
      <c r="F175" s="2">
        <v>0</v>
      </c>
      <c r="G175" s="3">
        <f t="shared" si="0"/>
        <v>4325.6956799999998</v>
      </c>
      <c r="H175" s="3">
        <f t="shared" si="1"/>
        <v>0.58000000000083674</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2968.65</v>
      </c>
      <c r="D176" s="2">
        <f>'PR-RAS'!E180</f>
        <v>5921.24</v>
      </c>
      <c r="E176" s="2">
        <v>0</v>
      </c>
      <c r="F176" s="2">
        <v>0</v>
      </c>
      <c r="G176" s="3">
        <f t="shared" si="0"/>
        <v>2591.9477499999998</v>
      </c>
      <c r="H176" s="3">
        <f t="shared" si="1"/>
        <v>0.58999999999969077</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5465.54</v>
      </c>
      <c r="D177" s="2">
        <f>'PR-RAS'!E181</f>
        <v>7579.13</v>
      </c>
      <c r="E177" s="2">
        <v>0</v>
      </c>
      <c r="F177" s="2">
        <v>0</v>
      </c>
      <c r="G177" s="3">
        <f t="shared" si="0"/>
        <v>3629.7887999999998</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155.16</v>
      </c>
      <c r="D178" s="2">
        <f>'PR-RAS'!E182</f>
        <v>155.16</v>
      </c>
      <c r="E178" s="2">
        <v>0</v>
      </c>
      <c r="F178" s="2">
        <v>0</v>
      </c>
      <c r="G178" s="3">
        <f t="shared" si="0"/>
        <v>82.389960000000002</v>
      </c>
      <c r="H178" s="3">
        <f t="shared" si="1"/>
        <v>0.31999999999999318</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4399.79</v>
      </c>
      <c r="D179" s="2">
        <f>'PR-RAS'!E183</f>
        <v>807.76</v>
      </c>
      <c r="E179" s="2">
        <v>0</v>
      </c>
      <c r="F179" s="2">
        <v>0</v>
      </c>
      <c r="G179" s="3">
        <f t="shared" si="0"/>
        <v>1070.7251799999999</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21173.3</v>
      </c>
      <c r="D181" s="2">
        <f>'PR-RAS'!E185</f>
        <v>12562.5</v>
      </c>
      <c r="E181" s="2">
        <v>0</v>
      </c>
      <c r="F181" s="2">
        <v>0</v>
      </c>
      <c r="G181" s="3">
        <f t="shared" si="0"/>
        <v>8333.6939999999995</v>
      </c>
      <c r="H181" s="3">
        <f t="shared" si="1"/>
        <v>0.7999999999992724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8733.1</v>
      </c>
      <c r="D182" s="2">
        <f>'PR-RAS'!E186</f>
        <v>11572.5</v>
      </c>
      <c r="E182" s="2">
        <v>0</v>
      </c>
      <c r="F182" s="2">
        <v>0</v>
      </c>
      <c r="G182" s="3">
        <f t="shared" si="0"/>
        <v>5769.9360999999999</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8803.86</v>
      </c>
      <c r="D183" s="2">
        <f>'PR-RAS'!E187</f>
        <v>13774.07</v>
      </c>
      <c r="E183" s="2">
        <v>0</v>
      </c>
      <c r="F183" s="2">
        <v>0</v>
      </c>
      <c r="G183" s="3">
        <f t="shared" si="0"/>
        <v>6616.0639999999994</v>
      </c>
      <c r="H183" s="3">
        <f t="shared" si="1"/>
        <v>0.20999999999912689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26777.279999999999</v>
      </c>
      <c r="D190" s="2">
        <f>'PR-RAS'!E194</f>
        <v>23498.050000000003</v>
      </c>
      <c r="E190" s="2">
        <v>0</v>
      </c>
      <c r="F190" s="2">
        <v>0</v>
      </c>
      <c r="G190" s="3">
        <f t="shared" si="0"/>
        <v>13943.168820000001</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5469.12</v>
      </c>
      <c r="D191" s="2">
        <f>'PR-RAS'!E195</f>
        <v>5469.12</v>
      </c>
      <c r="E191" s="2">
        <v>0</v>
      </c>
      <c r="F191" s="2">
        <v>0</v>
      </c>
      <c r="G191" s="3">
        <f t="shared" si="0"/>
        <v>3117.3984</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9725.92</v>
      </c>
      <c r="D192" s="2">
        <f>'PR-RAS'!E196</f>
        <v>10346.799999999999</v>
      </c>
      <c r="E192" s="2">
        <v>0</v>
      </c>
      <c r="F192" s="2">
        <v>0</v>
      </c>
      <c r="G192" s="3">
        <f t="shared" si="0"/>
        <v>5810.1283199999998</v>
      </c>
      <c r="H192" s="3">
        <f t="shared" si="1"/>
        <v>0.28000000000065484</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7816.05</v>
      </c>
      <c r="D193" s="2">
        <f>'PR-RAS'!E197</f>
        <v>4250.33</v>
      </c>
      <c r="E193" s="2">
        <v>0</v>
      </c>
      <c r="F193" s="2">
        <v>0</v>
      </c>
      <c r="G193" s="3">
        <f t="shared" si="0"/>
        <v>3132.8083200000001</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825.19</v>
      </c>
      <c r="D194" s="2">
        <f>'PR-RAS'!E198</f>
        <v>1044.08</v>
      </c>
      <c r="E194" s="2">
        <v>0</v>
      </c>
      <c r="F194" s="2">
        <v>0</v>
      </c>
      <c r="G194" s="3">
        <f t="shared" si="0"/>
        <v>562.27655000000004</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2016</v>
      </c>
      <c r="D195" s="2">
        <f>'PR-RAS'!E199</f>
        <v>2387.7199999999998</v>
      </c>
      <c r="E195" s="2">
        <v>0</v>
      </c>
      <c r="F195" s="2">
        <v>0</v>
      </c>
      <c r="G195" s="3">
        <f t="shared" si="0"/>
        <v>1317.53936</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925</v>
      </c>
      <c r="D197" s="2">
        <f>'PR-RAS'!E201</f>
        <v>0</v>
      </c>
      <c r="E197" s="2">
        <v>0</v>
      </c>
      <c r="F197" s="2">
        <v>0</v>
      </c>
      <c r="G197" s="3">
        <f t="shared" si="0"/>
        <v>181.3</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0.14000000000000001</v>
      </c>
      <c r="D198" s="2">
        <f>'PR-RAS'!E202</f>
        <v>0.02</v>
      </c>
      <c r="E198" s="2">
        <v>0</v>
      </c>
      <c r="F198" s="2">
        <v>0</v>
      </c>
      <c r="G198" s="3">
        <f t="shared" si="0"/>
        <v>3.5460000000000005E-2</v>
      </c>
      <c r="H198" s="3">
        <f t="shared" si="1"/>
        <v>0.16</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0.14000000000000001</v>
      </c>
      <c r="D212" s="2">
        <f>'PR-RAS'!E216</f>
        <v>0.02</v>
      </c>
      <c r="E212" s="2">
        <v>0</v>
      </c>
      <c r="F212" s="2">
        <v>0</v>
      </c>
      <c r="G212" s="3">
        <f t="shared" si="0"/>
        <v>3.798E-2</v>
      </c>
      <c r="H212" s="3">
        <f t="shared" si="1"/>
        <v>0.16</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0.14000000000000001</v>
      </c>
      <c r="D215" s="2">
        <f>'PR-RAS'!E219</f>
        <v>0.02</v>
      </c>
      <c r="E215" s="2">
        <v>0</v>
      </c>
      <c r="F215" s="2">
        <v>0</v>
      </c>
      <c r="G215" s="3">
        <f t="shared" si="0"/>
        <v>3.8520000000000006E-2</v>
      </c>
      <c r="H215" s="3">
        <f t="shared" si="1"/>
        <v>0.16</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683437.62</v>
      </c>
      <c r="D295" s="2">
        <f>'PR-RAS'!E299</f>
        <v>793324.95</v>
      </c>
      <c r="E295" s="2">
        <v>0</v>
      </c>
      <c r="F295" s="2">
        <v>0</v>
      </c>
      <c r="G295" s="3">
        <f t="shared" si="12"/>
        <v>667405.73087999993</v>
      </c>
      <c r="H295" s="3">
        <f t="shared" si="13"/>
        <v>0.43000000005122274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0</v>
      </c>
      <c r="D296" s="2">
        <f>'PR-RAS'!E300</f>
        <v>43212.70000000007</v>
      </c>
      <c r="E296" s="2">
        <v>0</v>
      </c>
      <c r="F296" s="2">
        <v>0</v>
      </c>
      <c r="G296" s="3">
        <f t="shared" si="12"/>
        <v>25495.493000000039</v>
      </c>
      <c r="H296" s="3">
        <f t="shared" si="13"/>
        <v>0.29999999993015081</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35523.760000000009</v>
      </c>
      <c r="D297" s="2">
        <f>'PR-RAS'!E301</f>
        <v>0</v>
      </c>
      <c r="E297" s="2">
        <v>0</v>
      </c>
      <c r="F297" s="2">
        <v>0</v>
      </c>
      <c r="G297" s="3">
        <f t="shared" si="12"/>
        <v>10515.032960000002</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54592.09</v>
      </c>
      <c r="D298" s="2">
        <f>'PR-RAS'!E302</f>
        <v>0</v>
      </c>
      <c r="E298" s="2">
        <v>0</v>
      </c>
      <c r="F298" s="2">
        <v>0</v>
      </c>
      <c r="G298" s="3">
        <f t="shared" si="12"/>
        <v>16213.850729999998</v>
      </c>
      <c r="H298" s="3">
        <f t="shared" si="13"/>
        <v>8.999999999650754E-2</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6515.23</v>
      </c>
      <c r="E299" s="2">
        <v>0</v>
      </c>
      <c r="F299" s="2">
        <v>0</v>
      </c>
      <c r="G299" s="3">
        <f t="shared" si="12"/>
        <v>3883.0770799999996</v>
      </c>
      <c r="H299" s="3">
        <f t="shared" si="13"/>
        <v>0.22999999999956344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25583.559999999998</v>
      </c>
      <c r="D355" s="2">
        <f>'PR-RAS'!E360</f>
        <v>3333.2</v>
      </c>
      <c r="E355" s="2">
        <v>0</v>
      </c>
      <c r="F355" s="2">
        <v>0</v>
      </c>
      <c r="G355" s="3">
        <f t="shared" si="12"/>
        <v>11416.485839999999</v>
      </c>
      <c r="H355" s="3">
        <f t="shared" si="13"/>
        <v>0.64000000000214641</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25583.559999999998</v>
      </c>
      <c r="D368" s="2">
        <f>'PR-RAS'!E373</f>
        <v>3333.2</v>
      </c>
      <c r="E368" s="2">
        <v>0</v>
      </c>
      <c r="F368" s="2">
        <v>0</v>
      </c>
      <c r="G368" s="3">
        <f t="shared" si="12"/>
        <v>11835.73532</v>
      </c>
      <c r="H368" s="3">
        <f t="shared" si="13"/>
        <v>0.64000000000214641</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25583.559999999998</v>
      </c>
      <c r="D374" s="2">
        <f>'PR-RAS'!E379</f>
        <v>3333.2</v>
      </c>
      <c r="E374" s="2">
        <v>0</v>
      </c>
      <c r="F374" s="2">
        <v>0</v>
      </c>
      <c r="G374" s="3">
        <f t="shared" si="12"/>
        <v>12029.23508</v>
      </c>
      <c r="H374" s="3">
        <f t="shared" si="13"/>
        <v>0.64000000000214641</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6501.17</v>
      </c>
      <c r="D375" s="2">
        <f>'PR-RAS'!E380</f>
        <v>3333.2</v>
      </c>
      <c r="E375" s="2">
        <v>0</v>
      </c>
      <c r="F375" s="2">
        <v>0</v>
      </c>
      <c r="G375" s="3">
        <f t="shared" si="12"/>
        <v>4924.6711800000003</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4945.59</v>
      </c>
      <c r="D376" s="2">
        <f>'PR-RAS'!E381</f>
        <v>0</v>
      </c>
      <c r="E376" s="2">
        <v>0</v>
      </c>
      <c r="F376" s="2">
        <v>0</v>
      </c>
      <c r="G376" s="3">
        <f t="shared" si="12"/>
        <v>1854.5962500000001</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14136.8</v>
      </c>
      <c r="D377" s="2">
        <f>'PR-RAS'!E382</f>
        <v>0</v>
      </c>
      <c r="E377" s="2">
        <v>0</v>
      </c>
      <c r="F377" s="2">
        <v>0</v>
      </c>
      <c r="G377" s="3">
        <f t="shared" si="12"/>
        <v>5315.4367999999995</v>
      </c>
      <c r="H377" s="3">
        <f t="shared" si="13"/>
        <v>0.2000000000007276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25583.559999999998</v>
      </c>
      <c r="D413" s="2">
        <f>'PR-RAS'!E418</f>
        <v>3333.2</v>
      </c>
      <c r="E413" s="2">
        <v>0</v>
      </c>
      <c r="F413" s="2">
        <v>0</v>
      </c>
      <c r="G413" s="3">
        <f t="shared" si="12"/>
        <v>13286.98352</v>
      </c>
      <c r="H413" s="3">
        <f t="shared" si="13"/>
        <v>0.64000000000214641</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647913.86</v>
      </c>
      <c r="D417" s="2">
        <f>'PR-RAS'!E422</f>
        <v>836537.65</v>
      </c>
      <c r="E417" s="2">
        <v>0</v>
      </c>
      <c r="F417" s="2">
        <v>0</v>
      </c>
      <c r="G417" s="3">
        <f t="shared" si="12"/>
        <v>965531.49056000006</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709021.17999999993</v>
      </c>
      <c r="D418" s="2">
        <f>'PR-RAS'!E423</f>
        <v>796658.14999999991</v>
      </c>
      <c r="E418" s="2">
        <v>0</v>
      </c>
      <c r="F418" s="2">
        <v>0</v>
      </c>
      <c r="G418" s="3">
        <f t="shared" si="12"/>
        <v>960074.72915999976</v>
      </c>
      <c r="H418" s="3">
        <f t="shared" si="13"/>
        <v>0.32999999984167516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39879.500000000116</v>
      </c>
      <c r="E419" s="2">
        <v>0</v>
      </c>
      <c r="F419" s="2">
        <v>0</v>
      </c>
      <c r="G419" s="3">
        <f t="shared" si="12"/>
        <v>33339.262000000097</v>
      </c>
      <c r="H419" s="3">
        <f t="shared" si="13"/>
        <v>0.49999999988358468</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61107.319999999949</v>
      </c>
      <c r="D420" s="2">
        <f>'PR-RAS'!E425</f>
        <v>0</v>
      </c>
      <c r="E420" s="2">
        <v>0</v>
      </c>
      <c r="F420" s="2">
        <v>0</v>
      </c>
      <c r="G420" s="3">
        <f t="shared" si="12"/>
        <v>25603.967079999977</v>
      </c>
      <c r="H420" s="3">
        <f t="shared" si="13"/>
        <v>0.31999999994877726</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54592.09</v>
      </c>
      <c r="D421" s="2">
        <f>'PR-RAS'!E426</f>
        <v>0</v>
      </c>
      <c r="E421" s="2">
        <v>0</v>
      </c>
      <c r="F421" s="2">
        <v>0</v>
      </c>
      <c r="G421" s="3">
        <f t="shared" si="12"/>
        <v>22928.677799999998</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6515.23</v>
      </c>
      <c r="E422" s="2">
        <v>0</v>
      </c>
      <c r="F422" s="2">
        <v>0</v>
      </c>
      <c r="G422" s="3">
        <f t="shared" si="12"/>
        <v>5485.8236599999991</v>
      </c>
      <c r="H422" s="3">
        <f t="shared" si="13"/>
        <v>0.22999999999956344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647913.86</v>
      </c>
      <c r="D637" s="2">
        <f>'PR-RAS'!E643</f>
        <v>836537.65</v>
      </c>
      <c r="E637" s="2">
        <v>0</v>
      </c>
      <c r="F637" s="2">
        <v>0</v>
      </c>
      <c r="G637" s="3">
        <f t="shared" si="14"/>
        <v>1476149.1057600002</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709021.17999999993</v>
      </c>
      <c r="D638" s="2">
        <f>'PR-RAS'!E644</f>
        <v>796658.14999999991</v>
      </c>
      <c r="E638" s="2">
        <v>0</v>
      </c>
      <c r="F638" s="2">
        <v>0</v>
      </c>
      <c r="G638" s="3">
        <f t="shared" si="14"/>
        <v>1466588.9747599997</v>
      </c>
      <c r="H638" s="3">
        <f t="shared" si="15"/>
        <v>0.32999999984167516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39879.500000000116</v>
      </c>
      <c r="E639" s="2">
        <v>0</v>
      </c>
      <c r="F639" s="2">
        <v>0</v>
      </c>
      <c r="G639" s="3">
        <f t="shared" si="14"/>
        <v>50886.242000000151</v>
      </c>
      <c r="H639" s="3">
        <f t="shared" si="15"/>
        <v>0.49999999988358468</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61107.319999999949</v>
      </c>
      <c r="D640" s="2">
        <f>'PR-RAS'!E646</f>
        <v>0</v>
      </c>
      <c r="E640" s="2">
        <v>0</v>
      </c>
      <c r="F640" s="2">
        <v>0</v>
      </c>
      <c r="G640" s="3">
        <f t="shared" si="14"/>
        <v>39047.577479999971</v>
      </c>
      <c r="H640" s="3">
        <f t="shared" si="15"/>
        <v>0.31999999994877726</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54592.09</v>
      </c>
      <c r="D641" s="2">
        <f>'PR-RAS'!E647</f>
        <v>0</v>
      </c>
      <c r="E641" s="2">
        <v>0</v>
      </c>
      <c r="F641" s="2">
        <v>0</v>
      </c>
      <c r="G641" s="3">
        <f t="shared" si="14"/>
        <v>34938.937599999997</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6515.23</v>
      </c>
      <c r="E642" s="2">
        <v>0</v>
      </c>
      <c r="F642" s="2">
        <v>0</v>
      </c>
      <c r="G642" s="3">
        <f t="shared" si="14"/>
        <v>8352.5248599999995</v>
      </c>
      <c r="H642" s="3">
        <f t="shared" si="15"/>
        <v>0.22999999999956344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0</v>
      </c>
      <c r="D643" s="2">
        <f>'PR-RAS'!E649</f>
        <v>33364.27000000012</v>
      </c>
      <c r="E643" s="2">
        <v>0</v>
      </c>
      <c r="F643" s="2">
        <v>0</v>
      </c>
      <c r="G643" s="3">
        <f t="shared" si="14"/>
        <v>42839.722680000159</v>
      </c>
      <c r="H643" s="3">
        <f t="shared" si="15"/>
        <v>0.27000000012048986</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6515.2299999999523</v>
      </c>
      <c r="D644" s="2">
        <f>'PR-RAS'!E650</f>
        <v>0</v>
      </c>
      <c r="E644" s="2">
        <v>0</v>
      </c>
      <c r="F644" s="2">
        <v>0</v>
      </c>
      <c r="G644" s="3">
        <f t="shared" si="14"/>
        <v>4189.2928899999697</v>
      </c>
      <c r="H644" s="3">
        <f t="shared" si="15"/>
        <v>0.22999999995226972</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29036.81</v>
      </c>
      <c r="D676" s="2">
        <f>'PR-RAS'!E683</f>
        <v>0</v>
      </c>
      <c r="E676" s="2">
        <v>0</v>
      </c>
      <c r="F676" s="2">
        <v>0</v>
      </c>
      <c r="G676" s="3">
        <f t="shared" si="14"/>
        <v>19599.846750000001</v>
      </c>
      <c r="H676" s="3">
        <f t="shared" si="15"/>
        <v>0.18999999999869033</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382198.14</v>
      </c>
      <c r="D695" s="2">
        <f>'PR-RAS'!E702</f>
        <v>350383.06</v>
      </c>
      <c r="E695" s="2">
        <v>0</v>
      </c>
      <c r="F695" s="2">
        <v>0</v>
      </c>
      <c r="G695" s="3">
        <f t="shared" si="14"/>
        <v>751577.19643999997</v>
      </c>
      <c r="H695" s="3">
        <f t="shared" si="15"/>
        <v>0.20000000001164153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12745.24</v>
      </c>
      <c r="D699" s="2">
        <f>'PR-RAS'!E706</f>
        <v>0</v>
      </c>
      <c r="E699" s="2">
        <v>0</v>
      </c>
      <c r="F699" s="2">
        <v>0</v>
      </c>
      <c r="G699" s="3">
        <f t="shared" si="14"/>
        <v>8896.1775199999993</v>
      </c>
      <c r="H699" s="3">
        <f t="shared" si="15"/>
        <v>0.23999999999978172</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642.85</v>
      </c>
      <c r="D726" s="2">
        <f>'PR-RAS'!E733</f>
        <v>803.56</v>
      </c>
      <c r="E726" s="2">
        <v>0</v>
      </c>
      <c r="F726" s="2">
        <v>0</v>
      </c>
      <c r="G726" s="3">
        <f t="shared" si="14"/>
        <v>1631.2282499999999</v>
      </c>
      <c r="H726" s="3">
        <f t="shared" si="15"/>
        <v>0.59000000000003183</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20385.310000000001</v>
      </c>
      <c r="D727" s="2">
        <f>'PR-RAS'!E734</f>
        <v>16184.38</v>
      </c>
      <c r="E727" s="2">
        <v>0</v>
      </c>
      <c r="F727" s="2">
        <v>0</v>
      </c>
      <c r="G727" s="3">
        <f t="shared" si="14"/>
        <v>38299.454819999999</v>
      </c>
      <c r="H727" s="3">
        <f t="shared" si="15"/>
        <v>0.69000000000050932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5469.12</v>
      </c>
      <c r="D734" s="2">
        <f>'PR-RAS'!E741</f>
        <v>5469.12</v>
      </c>
      <c r="E734" s="2">
        <v>0</v>
      </c>
      <c r="F734" s="2">
        <v>0</v>
      </c>
      <c r="G734" s="3">
        <f t="shared" si="14"/>
        <v>12026.594880000001</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7456.32</v>
      </c>
      <c r="D735" s="2">
        <f>'PR-RAS'!E742</f>
        <v>8032.32</v>
      </c>
      <c r="E735" s="2">
        <v>0</v>
      </c>
      <c r="F735" s="2">
        <v>0</v>
      </c>
      <c r="G735" s="3">
        <f t="shared" si="14"/>
        <v>17264.38464</v>
      </c>
      <c r="H735" s="3">
        <f t="shared" si="15"/>
        <v>0.63999999999941792</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139147.63</v>
      </c>
      <c r="D1011" s="7">
        <f>BILANCA!E6</f>
        <v>154879.69999999998</v>
      </c>
      <c r="E1011" s="7">
        <v>0</v>
      </c>
      <c r="F1011" s="7">
        <v>0</v>
      </c>
      <c r="G1011" s="8">
        <f t="shared" ref="G1011:G1306" si="38">B1011/1000*C1011+B1011/500*D1011</f>
        <v>448.90702999999996</v>
      </c>
      <c r="H1011" s="8">
        <f t="shared" si="35"/>
        <v>0.67000000001280569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76424.429999999993</v>
      </c>
      <c r="D1012" s="2">
        <f>BILANCA!E7</f>
        <v>61781.73</v>
      </c>
      <c r="E1012" s="2">
        <v>0</v>
      </c>
      <c r="F1012" s="2">
        <v>0</v>
      </c>
      <c r="G1012" s="3">
        <f t="shared" si="38"/>
        <v>399.97577999999999</v>
      </c>
      <c r="H1012" s="3">
        <f t="shared" si="35"/>
        <v>0.69999999998981366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29553.93</v>
      </c>
      <c r="D1013" s="2">
        <f>BILANCA!E8</f>
        <v>29553.93</v>
      </c>
      <c r="E1013" s="2">
        <v>0</v>
      </c>
      <c r="F1013" s="2">
        <v>0</v>
      </c>
      <c r="G1013" s="3">
        <f t="shared" si="38"/>
        <v>265.98536999999999</v>
      </c>
      <c r="H1013" s="3">
        <f t="shared" si="35"/>
        <v>0.13999999999941792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32876.82</v>
      </c>
      <c r="D1015" s="2">
        <f>BILANCA!E10</f>
        <v>32876.82</v>
      </c>
      <c r="E1015" s="2">
        <v>0</v>
      </c>
      <c r="F1015" s="2">
        <v>0</v>
      </c>
      <c r="G1015" s="3">
        <f t="shared" si="38"/>
        <v>493.15229999999997</v>
      </c>
      <c r="H1015" s="3">
        <f t="shared" si="35"/>
        <v>0.36000000000058208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3322.89</v>
      </c>
      <c r="D1016" s="2">
        <f>BILANCA!E11</f>
        <v>3322.89</v>
      </c>
      <c r="E1016" s="2">
        <v>0</v>
      </c>
      <c r="F1016" s="2">
        <v>0</v>
      </c>
      <c r="G1016" s="3">
        <f t="shared" si="38"/>
        <v>59.812019999999997</v>
      </c>
      <c r="H1016" s="3">
        <f t="shared" si="35"/>
        <v>0.22000000000025466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46870.499999999985</v>
      </c>
      <c r="D1017" s="2">
        <f>BILANCA!E12</f>
        <v>32227.800000000003</v>
      </c>
      <c r="E1017" s="2">
        <v>0</v>
      </c>
      <c r="F1017" s="2">
        <v>0</v>
      </c>
      <c r="G1017" s="3">
        <f t="shared" si="38"/>
        <v>779.28269999999998</v>
      </c>
      <c r="H1017" s="3">
        <f t="shared" si="35"/>
        <v>0.70000000001164153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44273.169999999984</v>
      </c>
      <c r="D1024" s="2">
        <f>BILANCA!E19</f>
        <v>29630.47</v>
      </c>
      <c r="E1024" s="2">
        <v>0</v>
      </c>
      <c r="F1024" s="2">
        <v>0</v>
      </c>
      <c r="G1024" s="3">
        <f t="shared" si="38"/>
        <v>1449.4775399999999</v>
      </c>
      <c r="H1024" s="3">
        <f t="shared" si="35"/>
        <v>0.63999999998486601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119769.76</v>
      </c>
      <c r="D1025" s="2">
        <f>BILANCA!E20</f>
        <v>113167.10999999999</v>
      </c>
      <c r="E1025" s="2">
        <v>0</v>
      </c>
      <c r="F1025" s="2">
        <v>0</v>
      </c>
      <c r="G1025" s="3">
        <f t="shared" si="38"/>
        <v>5191.5596999999998</v>
      </c>
      <c r="H1025" s="3">
        <f t="shared" si="35"/>
        <v>0.34999999999126885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15401.55</v>
      </c>
      <c r="D1026" s="2">
        <f>BILANCA!E21</f>
        <v>15401.55</v>
      </c>
      <c r="E1026" s="2">
        <v>0</v>
      </c>
      <c r="F1026" s="2">
        <v>0</v>
      </c>
      <c r="G1026" s="3">
        <f t="shared" si="38"/>
        <v>739.27440000000001</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20342.05</v>
      </c>
      <c r="D1027" s="2">
        <f>BILANCA!E22</f>
        <v>20342.05</v>
      </c>
      <c r="E1027" s="2">
        <v>0</v>
      </c>
      <c r="F1027" s="2">
        <v>0</v>
      </c>
      <c r="G1027" s="3">
        <f t="shared" si="38"/>
        <v>1037.4445500000002</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3642.43</v>
      </c>
      <c r="D1031" s="2">
        <f>BILANCA!E26</f>
        <v>3642.43</v>
      </c>
      <c r="E1031" s="2">
        <v>0</v>
      </c>
      <c r="F1031" s="2">
        <v>0</v>
      </c>
      <c r="G1031" s="3">
        <f t="shared" si="38"/>
        <v>229.47308999999998</v>
      </c>
      <c r="H1031" s="3">
        <f t="shared" si="35"/>
        <v>0.85999999999967258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114882.62</v>
      </c>
      <c r="D1033" s="2">
        <f>BILANCA!E28</f>
        <v>122922.66999999998</v>
      </c>
      <c r="E1033" s="2">
        <v>0</v>
      </c>
      <c r="F1033" s="2">
        <v>0</v>
      </c>
      <c r="G1033" s="3">
        <f t="shared" si="38"/>
        <v>8296.7430800000002</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53013.63</v>
      </c>
      <c r="D1035" s="2">
        <f>BILANCA!E30</f>
        <v>53013.63</v>
      </c>
      <c r="E1035" s="2">
        <v>0</v>
      </c>
      <c r="F1035" s="2">
        <v>0</v>
      </c>
      <c r="G1035" s="3">
        <f t="shared" si="38"/>
        <v>3976.02225</v>
      </c>
      <c r="H1035" s="3">
        <f t="shared" si="35"/>
        <v>0.74000000000523869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53013.63</v>
      </c>
      <c r="D1039" s="2">
        <f>BILANCA!E34</f>
        <v>53013.63</v>
      </c>
      <c r="E1039" s="2">
        <v>0</v>
      </c>
      <c r="F1039" s="2">
        <v>0</v>
      </c>
      <c r="G1039" s="3">
        <f t="shared" si="38"/>
        <v>4612.1858099999999</v>
      </c>
      <c r="H1039" s="3">
        <f t="shared" si="35"/>
        <v>0.74000000000523869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2597.33</v>
      </c>
      <c r="D1050" s="2">
        <f>BILANCA!E45</f>
        <v>2597.33</v>
      </c>
      <c r="E1050" s="2">
        <v>0</v>
      </c>
      <c r="F1050" s="2">
        <v>0</v>
      </c>
      <c r="G1050" s="3">
        <f t="shared" si="38"/>
        <v>311.67959999999999</v>
      </c>
      <c r="H1050" s="3">
        <f t="shared" si="35"/>
        <v>0.65999999999985448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2597.33</v>
      </c>
      <c r="D1052" s="2">
        <f>BILANCA!E47</f>
        <v>2597.33</v>
      </c>
      <c r="E1052" s="2">
        <v>0</v>
      </c>
      <c r="F1052" s="2">
        <v>0</v>
      </c>
      <c r="G1052" s="3">
        <f t="shared" si="38"/>
        <v>327.26358000000005</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21922.03</v>
      </c>
      <c r="D1059" s="2">
        <f>BILANCA!E54</f>
        <v>21105.379999999997</v>
      </c>
      <c r="E1059" s="2">
        <v>0</v>
      </c>
      <c r="F1059" s="2">
        <v>0</v>
      </c>
      <c r="G1059" s="3">
        <f t="shared" si="38"/>
        <v>3142.5067099999997</v>
      </c>
      <c r="H1059" s="3">
        <f t="shared" si="35"/>
        <v>0.4099999999962165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21922.03</v>
      </c>
      <c r="D1060" s="2">
        <f>BILANCA!E55</f>
        <v>21105.379999999997</v>
      </c>
      <c r="E1060" s="2">
        <v>0</v>
      </c>
      <c r="F1060" s="2">
        <v>0</v>
      </c>
      <c r="G1060" s="3">
        <f t="shared" si="38"/>
        <v>3206.6395000000002</v>
      </c>
      <c r="H1060" s="3">
        <f t="shared" si="35"/>
        <v>0.4099999999962165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62723.199999999997</v>
      </c>
      <c r="D1074" s="2">
        <f>BILANCA!E69</f>
        <v>93097.969999999987</v>
      </c>
      <c r="E1074" s="2">
        <v>0</v>
      </c>
      <c r="F1074" s="2">
        <v>0</v>
      </c>
      <c r="G1074" s="3">
        <f t="shared" si="38"/>
        <v>15930.824959999998</v>
      </c>
      <c r="H1074" s="3">
        <f t="shared" si="35"/>
        <v>0.23000000001047738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147.36000000000001</v>
      </c>
      <c r="D1087" s="2">
        <f>BILANCA!E82</f>
        <v>756.33000000000175</v>
      </c>
      <c r="E1087" s="2">
        <v>0</v>
      </c>
      <c r="F1087" s="2">
        <v>0</v>
      </c>
      <c r="G1087" s="3">
        <f t="shared" si="38"/>
        <v>127.82154000000027</v>
      </c>
      <c r="H1087" s="3">
        <f t="shared" si="35"/>
        <v>0.69000000000175987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147.36000000000001</v>
      </c>
      <c r="D1092" s="2">
        <f>BILANCA!E87</f>
        <v>756.33000000000175</v>
      </c>
      <c r="E1092" s="2">
        <v>0</v>
      </c>
      <c r="F1092" s="2">
        <v>0</v>
      </c>
      <c r="G1092" s="3">
        <f t="shared" si="38"/>
        <v>136.1216400000003</v>
      </c>
      <c r="H1092" s="3">
        <f t="shared" si="35"/>
        <v>0.69000000000175987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862.7</v>
      </c>
      <c r="D1140" s="2">
        <f>BILANCA!E135</f>
        <v>862.7</v>
      </c>
      <c r="E1140" s="2">
        <v>0</v>
      </c>
      <c r="F1140" s="2">
        <v>0</v>
      </c>
      <c r="G1140" s="3">
        <f t="shared" si="38"/>
        <v>336.45300000000003</v>
      </c>
      <c r="H1140" s="3">
        <f t="shared" si="41"/>
        <v>0.59999999999990905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862.7</v>
      </c>
      <c r="D1141" s="2">
        <f>BILANCA!E136</f>
        <v>862.7</v>
      </c>
      <c r="E1141" s="2">
        <v>0</v>
      </c>
      <c r="F1141" s="2">
        <v>0</v>
      </c>
      <c r="G1141" s="3">
        <f t="shared" si="38"/>
        <v>339.04110000000003</v>
      </c>
      <c r="H1141" s="3">
        <f t="shared" si="41"/>
        <v>0.59999999999990905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862.7</v>
      </c>
      <c r="D1145" s="2">
        <f>BILANCA!E140</f>
        <v>862.7</v>
      </c>
      <c r="E1145" s="2">
        <v>0</v>
      </c>
      <c r="F1145" s="2">
        <v>0</v>
      </c>
      <c r="G1145" s="3">
        <f t="shared" si="38"/>
        <v>349.39350000000002</v>
      </c>
      <c r="H1145" s="3">
        <f t="shared" si="41"/>
        <v>0.59999999999990905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61713.14</v>
      </c>
      <c r="D1152" s="2">
        <f>BILANCA!E147</f>
        <v>91478.939999999988</v>
      </c>
      <c r="E1152" s="2">
        <v>0</v>
      </c>
      <c r="F1152" s="2">
        <v>0</v>
      </c>
      <c r="G1152" s="3">
        <f t="shared" si="38"/>
        <v>34743.284839999993</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61713.14</v>
      </c>
      <c r="D1167" s="2">
        <f>BILANCA!E162</f>
        <v>91478.939999999988</v>
      </c>
      <c r="E1167" s="2">
        <v>0</v>
      </c>
      <c r="F1167" s="2">
        <v>0</v>
      </c>
      <c r="G1167" s="3">
        <f t="shared" si="38"/>
        <v>38413.350139999995</v>
      </c>
      <c r="H1167" s="3">
        <f t="shared" si="41"/>
        <v>0.20000000001164153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170</v>
      </c>
      <c r="C1180" s="2">
        <f>BILANCA!D176</f>
        <v>139147.63</v>
      </c>
      <c r="D1180" s="2">
        <f>BILANCA!E176</f>
        <v>154879.69999999995</v>
      </c>
      <c r="E1180" s="2">
        <v>0</v>
      </c>
      <c r="F1180" s="2">
        <v>0</v>
      </c>
      <c r="G1180" s="3">
        <f t="shared" si="38"/>
        <v>76314.195099999997</v>
      </c>
      <c r="H1180" s="3">
        <f t="shared" si="41"/>
        <v>0.67000000004190952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171</v>
      </c>
      <c r="C1181" s="2">
        <f>BILANCA!D177</f>
        <v>68375.73</v>
      </c>
      <c r="D1181" s="2">
        <f>BILANCA!E177</f>
        <v>58870.999999999971</v>
      </c>
      <c r="E1181" s="2">
        <v>0</v>
      </c>
      <c r="F1181" s="2">
        <v>0</v>
      </c>
      <c r="G1181" s="3">
        <f t="shared" si="38"/>
        <v>31826.131829999991</v>
      </c>
      <c r="H1181" s="3">
        <f t="shared" si="41"/>
        <v>0.27000000003317837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172</v>
      </c>
      <c r="C1182" s="2">
        <f>BILANCA!D178</f>
        <v>68375.73</v>
      </c>
      <c r="D1182" s="2">
        <f>BILANCA!E178</f>
        <v>58547.469999999972</v>
      </c>
      <c r="E1182" s="2">
        <v>0</v>
      </c>
      <c r="F1182" s="2">
        <v>0</v>
      </c>
      <c r="G1182" s="3">
        <f t="shared" si="38"/>
        <v>31900.955239999988</v>
      </c>
      <c r="H1182" s="3">
        <f t="shared" si="41"/>
        <v>0.73999999997613486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173</v>
      </c>
      <c r="C1183" s="2">
        <f>BILANCA!D179</f>
        <v>46701.22</v>
      </c>
      <c r="D1183" s="2">
        <f>BILANCA!E179</f>
        <v>53675.469999999972</v>
      </c>
      <c r="E1183" s="2">
        <v>0</v>
      </c>
      <c r="F1183" s="2">
        <v>0</v>
      </c>
      <c r="G1183" s="3">
        <f t="shared" si="38"/>
        <v>26651.023679999988</v>
      </c>
      <c r="H1183" s="3">
        <f t="shared" si="41"/>
        <v>0.68999999997322448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174</v>
      </c>
      <c r="C1184" s="2">
        <f>BILANCA!D180</f>
        <v>21527.15</v>
      </c>
      <c r="D1184" s="2">
        <f>BILANCA!E180</f>
        <v>4872</v>
      </c>
      <c r="E1184" s="2">
        <v>0</v>
      </c>
      <c r="F1184" s="2">
        <v>0</v>
      </c>
      <c r="G1184" s="3">
        <f t="shared" si="38"/>
        <v>5441.1800999999996</v>
      </c>
      <c r="H1184" s="3">
        <f t="shared" si="41"/>
        <v>0.15000000000145519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190</v>
      </c>
      <c r="C1200" s="2">
        <f>BILANCA!D196</f>
        <v>147.36000000000001</v>
      </c>
      <c r="D1200" s="2">
        <f>BILANCA!E196</f>
        <v>0</v>
      </c>
      <c r="E1200" s="2">
        <v>0</v>
      </c>
      <c r="F1200" s="2">
        <v>0</v>
      </c>
      <c r="G1200" s="3">
        <f t="shared" si="38"/>
        <v>27.998400000000004</v>
      </c>
      <c r="H1200" s="3">
        <f t="shared" si="41"/>
        <v>0.36000000000001364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241</v>
      </c>
      <c r="C1251" s="2">
        <f>BILANCA!D247</f>
        <v>0</v>
      </c>
      <c r="D1251" s="2">
        <f>BILANCA!E247</f>
        <v>323.52999999999884</v>
      </c>
      <c r="E1251" s="2">
        <v>0</v>
      </c>
      <c r="F1251" s="2">
        <v>0</v>
      </c>
      <c r="G1251" s="3">
        <f>B1251/1000*C1251+B1251/500*D1251</f>
        <v>155.94145999999944</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245</v>
      </c>
      <c r="C1255" s="2">
        <f>BILANCA!D251</f>
        <v>70771.900000000009</v>
      </c>
      <c r="D1255" s="2">
        <f>BILANCA!E251</f>
        <v>96008.7</v>
      </c>
      <c r="E1255" s="2">
        <v>0</v>
      </c>
      <c r="F1255" s="2">
        <v>0</v>
      </c>
      <c r="G1255" s="3">
        <f t="shared" si="38"/>
        <v>64383.378500000006</v>
      </c>
      <c r="H1255" s="3">
        <f t="shared" si="41"/>
        <v>0.39999999999417923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246</v>
      </c>
      <c r="C1256" s="2">
        <f>BILANCA!D252</f>
        <v>77287.13</v>
      </c>
      <c r="D1256" s="2">
        <f>BILANCA!E252</f>
        <v>62644.43</v>
      </c>
      <c r="E1256" s="2">
        <v>0</v>
      </c>
      <c r="F1256" s="2">
        <v>0</v>
      </c>
      <c r="G1256" s="3">
        <f t="shared" si="38"/>
        <v>49833.693540000007</v>
      </c>
      <c r="H1256" s="3">
        <f t="shared" si="41"/>
        <v>0.56000000000494765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247</v>
      </c>
      <c r="C1257" s="2">
        <f>BILANCA!D253</f>
        <v>77287.13</v>
      </c>
      <c r="D1257" s="2">
        <f>BILANCA!E253</f>
        <v>62644.43</v>
      </c>
      <c r="E1257" s="2">
        <v>0</v>
      </c>
      <c r="F1257" s="2">
        <v>0</v>
      </c>
      <c r="G1257" s="3">
        <f t="shared" si="38"/>
        <v>50036.269529999998</v>
      </c>
      <c r="H1257" s="3">
        <f t="shared" si="41"/>
        <v>0.56000000000494765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249</v>
      </c>
      <c r="C1259" s="2">
        <f>BILANCA!D255</f>
        <v>-6515.23</v>
      </c>
      <c r="D1259" s="2">
        <f>BILANCA!E255</f>
        <v>33364.269999999997</v>
      </c>
      <c r="E1259" s="2">
        <v>0</v>
      </c>
      <c r="F1259" s="2">
        <v>0</v>
      </c>
      <c r="G1259" s="3">
        <f t="shared" si="38"/>
        <v>14993.114189999998</v>
      </c>
      <c r="H1259" s="3">
        <f t="shared" si="41"/>
        <v>0.49999999999636202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250</v>
      </c>
      <c r="C1260" s="2">
        <f>BILANCA!D256</f>
        <v>0</v>
      </c>
      <c r="D1260" s="2">
        <f>BILANCA!E256</f>
        <v>33364.269999999997</v>
      </c>
      <c r="E1260" s="2">
        <v>0</v>
      </c>
      <c r="F1260" s="2">
        <v>0</v>
      </c>
      <c r="G1260" s="3">
        <f t="shared" si="38"/>
        <v>16682.134999999998</v>
      </c>
      <c r="H1260" s="3">
        <f t="shared" si="41"/>
        <v>0.26999999999679858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251</v>
      </c>
      <c r="C1261" s="2">
        <f>BILANCA!D257</f>
        <v>0</v>
      </c>
      <c r="D1261" s="2">
        <f>BILANCA!E257</f>
        <v>33364.269999999997</v>
      </c>
      <c r="E1261" s="2">
        <v>0</v>
      </c>
      <c r="F1261" s="2">
        <v>0</v>
      </c>
      <c r="G1261" s="3">
        <f t="shared" si="38"/>
        <v>16748.863539999998</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254</v>
      </c>
      <c r="C1264" s="2">
        <f>BILANCA!D260</f>
        <v>6515.23</v>
      </c>
      <c r="D1264" s="2">
        <f>BILANCA!E260</f>
        <v>0</v>
      </c>
      <c r="E1264" s="2">
        <v>0</v>
      </c>
      <c r="F1264" s="2">
        <v>0</v>
      </c>
      <c r="G1264" s="3">
        <f t="shared" si="38"/>
        <v>1654.86842</v>
      </c>
      <c r="H1264" s="3">
        <f t="shared" si="41"/>
        <v>0.22999999999956344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255</v>
      </c>
      <c r="C1265" s="2">
        <f>BILANCA!D261</f>
        <v>6515.23</v>
      </c>
      <c r="D1265" s="2">
        <f>BILANCA!E261</f>
        <v>0</v>
      </c>
      <c r="E1265" s="2">
        <v>0</v>
      </c>
      <c r="F1265" s="2">
        <v>0</v>
      </c>
      <c r="G1265" s="3">
        <f t="shared" si="38"/>
        <v>1661.38365</v>
      </c>
      <c r="H1265" s="3">
        <f t="shared" si="41"/>
        <v>0.22999999999956344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291</v>
      </c>
      <c r="C1301" s="2">
        <f>BILANCA!D297</f>
        <v>313503.56</v>
      </c>
      <c r="D1301" s="2">
        <f>BILANCA!E297</f>
        <v>7299.75</v>
      </c>
      <c r="E1301" s="2">
        <v>0</v>
      </c>
      <c r="F1301" s="2">
        <v>0</v>
      </c>
      <c r="G1301" s="3">
        <f t="shared" si="38"/>
        <v>95477.990460000001</v>
      </c>
      <c r="H1301" s="3">
        <f t="shared" si="41"/>
        <v>0.69000000000232831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292</v>
      </c>
      <c r="C1302" s="2">
        <f>BILANCA!D298</f>
        <v>313503.56</v>
      </c>
      <c r="D1302" s="2">
        <f>BILANCA!E298</f>
        <v>7299.75</v>
      </c>
      <c r="E1302" s="2">
        <v>0</v>
      </c>
      <c r="F1302" s="2">
        <v>0</v>
      </c>
      <c r="G1302" s="3">
        <f t="shared" si="38"/>
        <v>95806.093519999995</v>
      </c>
      <c r="H1302" s="3">
        <f t="shared" si="41"/>
        <v>0.69000000000232831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295</v>
      </c>
      <c r="C1305" s="2">
        <f>BILANCA!D302</f>
        <v>0</v>
      </c>
      <c r="D1305" s="2">
        <f>BILANCA!E302</f>
        <v>91478.94</v>
      </c>
      <c r="E1305" s="2">
        <v>0</v>
      </c>
      <c r="F1305" s="2">
        <v>0</v>
      </c>
      <c r="G1305" s="3">
        <f t="shared" si="38"/>
        <v>53972.5746</v>
      </c>
      <c r="H1305" s="3">
        <f t="shared" si="41"/>
        <v>5.9999999997671694E-2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296</v>
      </c>
      <c r="C1306" s="2">
        <f>BILANCA!D303</f>
        <v>61713.14</v>
      </c>
      <c r="D1306" s="2">
        <f>BILANCA!E303</f>
        <v>0</v>
      </c>
      <c r="E1306" s="2">
        <v>0</v>
      </c>
      <c r="F1306" s="2">
        <v>0</v>
      </c>
      <c r="G1306" s="3">
        <f t="shared" si="38"/>
        <v>18267.08944</v>
      </c>
      <c r="H1306" s="3">
        <f t="shared" si="41"/>
        <v>0.13999999999941792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301</v>
      </c>
      <c r="C1311" s="2">
        <f>BILANCA!D308</f>
        <v>147.36000000000001</v>
      </c>
      <c r="D1311" s="2">
        <f>BILANCA!E308</f>
        <v>756.33000000000027</v>
      </c>
      <c r="E1311" s="2">
        <v>0</v>
      </c>
      <c r="F1311" s="2">
        <v>0</v>
      </c>
      <c r="G1311" s="3">
        <f t="shared" si="52"/>
        <v>499.66602000000017</v>
      </c>
      <c r="H1311" s="3">
        <f t="shared" si="41"/>
        <v>0.69000000000028194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328</v>
      </c>
      <c r="C1338" s="2">
        <f>BILANCA!D335</f>
        <v>61713.14</v>
      </c>
      <c r="D1338" s="2">
        <f>BILANCA!E335</f>
        <v>88761.939999999988</v>
      </c>
      <c r="E1338" s="2">
        <v>0</v>
      </c>
      <c r="F1338" s="2">
        <v>0</v>
      </c>
      <c r="G1338" s="3">
        <f t="shared" si="52"/>
        <v>78469.742559999999</v>
      </c>
      <c r="H1338" s="3">
        <f t="shared" si="41"/>
        <v>0.20000000001164153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330</v>
      </c>
      <c r="C1340" s="2">
        <f>BILANCA!D337</f>
        <v>68375.73</v>
      </c>
      <c r="D1340" s="2">
        <f>BILANCA!E337</f>
        <v>58547.47</v>
      </c>
      <c r="E1340" s="2">
        <v>0</v>
      </c>
      <c r="F1340" s="2">
        <v>0</v>
      </c>
      <c r="G1340" s="3">
        <f t="shared" si="52"/>
        <v>61205.321100000001</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373</v>
      </c>
      <c r="C1383" s="2">
        <f>BILANCA!D380</f>
        <v>0</v>
      </c>
      <c r="D1383" s="2">
        <f>BILANCA!E380</f>
        <v>323.53000000000009</v>
      </c>
      <c r="E1383" s="2">
        <v>0</v>
      </c>
      <c r="F1383" s="2">
        <v>0</v>
      </c>
      <c r="G1383" s="3">
        <f t="shared" si="59"/>
        <v>241.35338000000007</v>
      </c>
      <c r="H1383" s="3">
        <f t="shared" si="60"/>
        <v>0.4699999999999136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384</v>
      </c>
      <c r="C1394" s="2">
        <f>BILANCA!D391</f>
        <v>307299.75</v>
      </c>
      <c r="D1394" s="2">
        <f>BILANCA!E391</f>
        <v>7299.75</v>
      </c>
      <c r="E1394" s="2">
        <v>0</v>
      </c>
      <c r="F1394" s="2">
        <v>0</v>
      </c>
      <c r="G1394" s="3">
        <f t="shared" si="61"/>
        <v>123609.31200000001</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385</v>
      </c>
      <c r="C1395" s="2">
        <f>BILANCA!D392</f>
        <v>6203.81</v>
      </c>
      <c r="D1395" s="2">
        <f>BILANCA!E392</f>
        <v>0</v>
      </c>
      <c r="E1395" s="2">
        <v>0</v>
      </c>
      <c r="F1395" s="2">
        <v>0</v>
      </c>
      <c r="G1395" s="3">
        <f t="shared" si="61"/>
        <v>2388.4668500000002</v>
      </c>
      <c r="H1395" s="3">
        <f t="shared" si="62"/>
        <v>0.18999999999959982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78</v>
      </c>
      <c r="C1478" s="2">
        <f>'RAS-funkcijski'!D82</f>
        <v>709021.18</v>
      </c>
      <c r="D1478" s="2">
        <f>'RAS-funkcijski'!E82</f>
        <v>796658.15</v>
      </c>
      <c r="E1478" s="2">
        <v>0</v>
      </c>
      <c r="F1478" s="2">
        <v>0</v>
      </c>
      <c r="G1478" s="3">
        <f t="shared" si="52"/>
        <v>179582.32344000001</v>
      </c>
      <c r="H1478" s="3">
        <f t="shared" si="63"/>
        <v>0.33000000007450581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80</v>
      </c>
      <c r="C1480" s="2">
        <f>'RAS-funkcijski'!D84</f>
        <v>709021.18</v>
      </c>
      <c r="D1480" s="2">
        <f>'RAS-funkcijski'!E84</f>
        <v>796658.15</v>
      </c>
      <c r="E1480" s="2">
        <v>0</v>
      </c>
      <c r="F1480" s="2">
        <v>0</v>
      </c>
      <c r="G1480" s="3">
        <f t="shared" si="52"/>
        <v>184186.99840000001</v>
      </c>
      <c r="H1480" s="3">
        <f t="shared" si="63"/>
        <v>0.33000000007450581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5">
      <c r="A1537" s="13">
        <v>154</v>
      </c>
      <c r="B1537" s="14">
        <v>137</v>
      </c>
      <c r="C1537" s="14">
        <f>'RAS-funkcijski'!D141</f>
        <v>709021.18</v>
      </c>
      <c r="D1537" s="14">
        <f>'RAS-funkcijski'!E141</f>
        <v>796658.15</v>
      </c>
      <c r="E1537" s="14">
        <v>0</v>
      </c>
      <c r="F1537" s="14">
        <v>0</v>
      </c>
      <c r="G1537" s="15">
        <f t="shared" si="52"/>
        <v>315420.23476000002</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5">
      <c r="A1538" s="6">
        <v>156</v>
      </c>
      <c r="B1538" s="7">
        <v>1</v>
      </c>
      <c r="C1538" s="7">
        <f>'P-VRIO'!D5</f>
        <v>0</v>
      </c>
      <c r="D1538" s="7">
        <f>'P-VRIO'!E5</f>
        <v>17975.900000000001</v>
      </c>
      <c r="E1538" s="7">
        <v>0</v>
      </c>
      <c r="F1538" s="7">
        <v>0</v>
      </c>
      <c r="G1538" s="8">
        <f t="shared" si="52"/>
        <v>35.951800000000006</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2</v>
      </c>
      <c r="C1539" s="2">
        <f>'P-VRIO'!D6</f>
        <v>0</v>
      </c>
      <c r="D1539" s="2">
        <f>'P-VRIO'!E6</f>
        <v>17975.900000000001</v>
      </c>
      <c r="E1539" s="2">
        <v>0</v>
      </c>
      <c r="F1539" s="2">
        <v>0</v>
      </c>
      <c r="G1539" s="3">
        <f t="shared" si="52"/>
        <v>71.903600000000012</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5">
      <c r="A1540" s="10">
        <v>156</v>
      </c>
      <c r="B1540" s="2">
        <v>3</v>
      </c>
      <c r="C1540" s="2">
        <f>'P-VRIO'!D7</f>
        <v>0</v>
      </c>
      <c r="D1540" s="2">
        <f>'P-VRIO'!E7</f>
        <v>17975.900000000001</v>
      </c>
      <c r="E1540" s="2">
        <v>0</v>
      </c>
      <c r="F1540" s="2">
        <v>0</v>
      </c>
      <c r="G1540" s="3">
        <f t="shared" si="52"/>
        <v>107.85540000000002</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3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5</v>
      </c>
      <c r="C1542" s="2">
        <f>'P-VRIO'!D9</f>
        <v>0</v>
      </c>
      <c r="D1542" s="2">
        <f>'P-VRIO'!E9</f>
        <v>17975.900000000001</v>
      </c>
      <c r="E1542" s="2">
        <v>0</v>
      </c>
      <c r="F1542" s="2">
        <v>0</v>
      </c>
      <c r="G1542" s="3">
        <f t="shared" si="52"/>
        <v>179.75900000000001</v>
      </c>
      <c r="H1542" s="3">
        <f t="shared" si="63"/>
        <v>9.9999999998544808E-2</v>
      </c>
      <c r="I1542" s="11">
        <f t="shared" si="64"/>
        <v>17.975899999738417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5">
      <c r="A1582" s="6">
        <v>159</v>
      </c>
      <c r="B1582" s="7">
        <v>1</v>
      </c>
      <c r="C1582" s="7">
        <f>OBVEZE!D5</f>
        <v>68375.73</v>
      </c>
      <c r="D1582" s="7"/>
      <c r="E1582" s="7">
        <v>0</v>
      </c>
      <c r="F1582" s="7">
        <v>0</v>
      </c>
      <c r="G1582" s="8">
        <f t="shared" ref="G1582:G1686" si="70">B1582/1000*C1582</f>
        <v>68.375730000000004</v>
      </c>
      <c r="H1582" s="8">
        <f t="shared" ref="H1582:H1686" si="71">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2</v>
      </c>
      <c r="C1583" s="2">
        <f>OBVEZE!D6</f>
        <v>1056649.8700000001</v>
      </c>
      <c r="D1583" s="2">
        <v>0</v>
      </c>
      <c r="E1583" s="2">
        <v>0</v>
      </c>
      <c r="F1583" s="2">
        <v>0</v>
      </c>
      <c r="G1583" s="3">
        <f t="shared" si="70"/>
        <v>2113.2997400000004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4</v>
      </c>
      <c r="C1585" s="2">
        <f>OBVEZE!D8</f>
        <v>794532.08000000007</v>
      </c>
      <c r="D1585" s="2">
        <v>0</v>
      </c>
      <c r="E1585" s="2">
        <v>0</v>
      </c>
      <c r="F1585" s="2">
        <v>0</v>
      </c>
      <c r="G1585" s="3">
        <f t="shared" si="70"/>
        <v>3178.1283200000003</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5</v>
      </c>
      <c r="C1586" s="2">
        <f>OBVEZE!D9</f>
        <v>682612.68</v>
      </c>
      <c r="D1586" s="2">
        <v>0</v>
      </c>
      <c r="E1586" s="2">
        <v>0</v>
      </c>
      <c r="F1586" s="2">
        <v>0</v>
      </c>
      <c r="G1586" s="3">
        <f t="shared" si="70"/>
        <v>3413.0634000000005</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6</v>
      </c>
      <c r="C1587" s="2">
        <f>OBVEZE!D10</f>
        <v>111919.38</v>
      </c>
      <c r="D1587" s="2">
        <v>0</v>
      </c>
      <c r="E1587" s="2">
        <v>0</v>
      </c>
      <c r="F1587" s="2">
        <v>0</v>
      </c>
      <c r="G1587" s="3">
        <f t="shared" si="70"/>
        <v>671.51628000000005</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7</v>
      </c>
      <c r="C1588" s="2">
        <f>OBVEZE!D11</f>
        <v>0.02</v>
      </c>
      <c r="D1588" s="2">
        <v>0</v>
      </c>
      <c r="E1588" s="2">
        <v>0</v>
      </c>
      <c r="F1588" s="2">
        <v>0</v>
      </c>
      <c r="G1588" s="3">
        <f t="shared" si="70"/>
        <v>1.4000000000000001E-4</v>
      </c>
      <c r="H1588" s="3">
        <f t="shared" si="71"/>
        <v>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13</v>
      </c>
      <c r="C1594" s="2">
        <f>OBVEZE!D17</f>
        <v>3333.2</v>
      </c>
      <c r="D1594" s="2">
        <v>0</v>
      </c>
      <c r="E1594" s="2">
        <v>0</v>
      </c>
      <c r="F1594" s="2">
        <v>0</v>
      </c>
      <c r="G1594" s="3">
        <f t="shared" si="70"/>
        <v>43.331599999999995</v>
      </c>
      <c r="H1594" s="3">
        <f t="shared" si="71"/>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20</v>
      </c>
      <c r="C1601" s="2">
        <f>OBVEZE!D24</f>
        <v>258784.59</v>
      </c>
      <c r="D1601" s="2">
        <v>0</v>
      </c>
      <c r="E1601" s="2">
        <v>0</v>
      </c>
      <c r="F1601" s="2">
        <v>0</v>
      </c>
      <c r="G1601" s="3">
        <f>B1601/1000*C1601</f>
        <v>5175.6917999999996</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21</v>
      </c>
      <c r="C1602" s="2">
        <f>OBVEZE!D25</f>
        <v>1066154.6000000001</v>
      </c>
      <c r="D1602" s="2">
        <v>0</v>
      </c>
      <c r="E1602" s="2">
        <v>0</v>
      </c>
      <c r="F1602" s="2">
        <v>0</v>
      </c>
      <c r="G1602" s="3">
        <f t="shared" si="70"/>
        <v>22389.246600000002</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23</v>
      </c>
      <c r="C1604" s="2">
        <f>OBVEZE!D27</f>
        <v>804360.34000000008</v>
      </c>
      <c r="D1604" s="2">
        <v>0</v>
      </c>
      <c r="E1604" s="2">
        <v>0</v>
      </c>
      <c r="F1604" s="2">
        <v>0</v>
      </c>
      <c r="G1604" s="3">
        <f t="shared" si="70"/>
        <v>18500.287820000001</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24</v>
      </c>
      <c r="C1605" s="2">
        <f>OBVEZE!D28</f>
        <v>675638.43</v>
      </c>
      <c r="D1605" s="2">
        <v>0</v>
      </c>
      <c r="E1605" s="2">
        <v>0</v>
      </c>
      <c r="F1605" s="2">
        <v>0</v>
      </c>
      <c r="G1605" s="3">
        <f t="shared" si="70"/>
        <v>16215.322320000001</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25</v>
      </c>
      <c r="C1606" s="2">
        <f>OBVEZE!D29</f>
        <v>128574.53</v>
      </c>
      <c r="D1606" s="2">
        <v>0</v>
      </c>
      <c r="E1606" s="2">
        <v>0</v>
      </c>
      <c r="F1606" s="2">
        <v>0</v>
      </c>
      <c r="G1606" s="3">
        <f t="shared" si="70"/>
        <v>3214.3632500000003</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26</v>
      </c>
      <c r="C1607" s="2">
        <f>OBVEZE!D30</f>
        <v>0.02</v>
      </c>
      <c r="D1607" s="2">
        <v>0</v>
      </c>
      <c r="E1607" s="2">
        <v>0</v>
      </c>
      <c r="F1607" s="2">
        <v>0</v>
      </c>
      <c r="G1607" s="3">
        <f t="shared" si="70"/>
        <v>5.1999999999999995E-4</v>
      </c>
      <c r="H1607" s="3">
        <f t="shared" si="71"/>
        <v>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31</v>
      </c>
      <c r="C1612" s="2">
        <f>OBVEZE!D35</f>
        <v>147.36000000000001</v>
      </c>
      <c r="D1612" s="2">
        <v>0</v>
      </c>
      <c r="E1612" s="2">
        <v>0</v>
      </c>
      <c r="F1612" s="2">
        <v>0</v>
      </c>
      <c r="G1612" s="3">
        <f t="shared" si="70"/>
        <v>4.5681600000000007</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32</v>
      </c>
      <c r="C1613" s="2">
        <f>OBVEZE!D36</f>
        <v>3333.2</v>
      </c>
      <c r="D1613" s="2">
        <v>0</v>
      </c>
      <c r="E1613" s="2">
        <v>0</v>
      </c>
      <c r="F1613" s="2">
        <v>0</v>
      </c>
      <c r="G1613" s="3">
        <f t="shared" si="70"/>
        <v>106.66239999999999</v>
      </c>
      <c r="H1613" s="3">
        <f t="shared" si="71"/>
        <v>0.1999999999998181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39</v>
      </c>
      <c r="C1620" s="2">
        <f>OBVEZE!D43</f>
        <v>258461.06</v>
      </c>
      <c r="D1620" s="2">
        <v>0</v>
      </c>
      <c r="E1620" s="2">
        <v>0</v>
      </c>
      <c r="F1620" s="2">
        <v>0</v>
      </c>
      <c r="G1620" s="3">
        <f>B1620/1000*C1620</f>
        <v>10079.98134</v>
      </c>
      <c r="H1620" s="3">
        <f>ABS(C1620-ROUND(C1620,0))</f>
        <v>5.9999999997671694E-2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40</v>
      </c>
      <c r="C1621" s="2">
        <f>OBVEZE!D44</f>
        <v>58871</v>
      </c>
      <c r="D1621" s="2">
        <v>0</v>
      </c>
      <c r="E1621" s="2">
        <v>0</v>
      </c>
      <c r="F1621" s="2">
        <v>0</v>
      </c>
      <c r="G1621" s="3">
        <f t="shared" si="70"/>
        <v>2354.84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100</v>
      </c>
      <c r="C1681" s="2">
        <f>OBVEZE!D104</f>
        <v>58871</v>
      </c>
      <c r="D1681" s="2">
        <v>0</v>
      </c>
      <c r="E1681" s="2">
        <v>0</v>
      </c>
      <c r="F1681" s="2">
        <v>0</v>
      </c>
      <c r="G1681" s="3">
        <f t="shared" si="70"/>
        <v>5887.1</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102</v>
      </c>
      <c r="C1683" s="2">
        <f>OBVEZE!D106</f>
        <v>58547.47</v>
      </c>
      <c r="D1683" s="2">
        <v>0</v>
      </c>
      <c r="E1683" s="2">
        <v>0</v>
      </c>
      <c r="F1683" s="2">
        <v>0</v>
      </c>
      <c r="G1683" s="3">
        <f t="shared" si="70"/>
        <v>5971.8419399999993</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5">
      <c r="A1686" s="13">
        <v>159</v>
      </c>
      <c r="B1686" s="273">
        <v>105</v>
      </c>
      <c r="C1686" s="14">
        <f>OBVEZE!D109</f>
        <v>323.52999999999997</v>
      </c>
      <c r="D1686" s="14">
        <v>0</v>
      </c>
      <c r="E1686" s="14">
        <v>0</v>
      </c>
      <c r="F1686" s="14">
        <v>0</v>
      </c>
      <c r="G1686" s="15">
        <f t="shared" si="70"/>
        <v>33.970649999999999</v>
      </c>
      <c r="H1686" s="15">
        <f t="shared" si="71"/>
        <v>0.47000000000002728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398" t="s">
        <v>2019</v>
      </c>
      <c r="B1" s="398"/>
      <c r="C1" s="398"/>
    </row>
    <row r="2" spans="1:16" ht="33" customHeight="1" x14ac:dyDescent="0.35">
      <c r="A2" s="399" t="s">
        <v>2020</v>
      </c>
      <c r="B2" s="400"/>
      <c r="C2" s="397"/>
      <c r="D2" s="5"/>
      <c r="E2" s="5"/>
      <c r="F2" s="5"/>
      <c r="G2" s="5"/>
      <c r="H2" s="5"/>
      <c r="I2" s="5"/>
      <c r="J2" s="5"/>
      <c r="K2" s="5"/>
      <c r="L2" s="5"/>
      <c r="M2" s="5"/>
      <c r="N2" s="5"/>
      <c r="O2" s="5"/>
      <c r="P2" s="5"/>
    </row>
    <row r="3" spans="1:16" ht="18.75" customHeight="1" x14ac:dyDescent="0.35">
      <c r="A3" s="222" t="s">
        <v>2021</v>
      </c>
      <c r="B3" s="401" t="s">
        <v>2022</v>
      </c>
      <c r="C3" s="397"/>
      <c r="D3" s="5"/>
      <c r="E3" s="5"/>
      <c r="F3" s="5"/>
      <c r="G3" s="5"/>
      <c r="H3" s="5"/>
      <c r="I3" s="5"/>
      <c r="J3" s="5"/>
      <c r="K3" s="5"/>
      <c r="L3" s="5"/>
      <c r="M3" s="5"/>
      <c r="N3" s="5"/>
      <c r="O3" s="5"/>
      <c r="P3" s="5"/>
    </row>
    <row r="4" spans="1:16" ht="37.5" hidden="1" customHeight="1" x14ac:dyDescent="0.35">
      <c r="A4" s="223" t="s">
        <v>2023</v>
      </c>
      <c r="B4" s="396" t="s">
        <v>2024</v>
      </c>
      <c r="C4" s="397"/>
      <c r="D4" s="5"/>
      <c r="E4" s="5"/>
      <c r="F4" s="5"/>
      <c r="G4" s="5"/>
      <c r="H4" s="5"/>
      <c r="I4" s="5"/>
      <c r="J4" s="5"/>
      <c r="K4" s="5"/>
      <c r="L4" s="5"/>
      <c r="M4" s="5"/>
      <c r="N4" s="5"/>
      <c r="O4" s="5"/>
      <c r="P4" s="5"/>
    </row>
    <row r="5" spans="1:16" ht="48" hidden="1" customHeight="1" x14ac:dyDescent="0.35">
      <c r="A5" s="223" t="s">
        <v>2023</v>
      </c>
      <c r="B5" s="396" t="s">
        <v>2025</v>
      </c>
      <c r="C5" s="397"/>
      <c r="D5" s="5"/>
      <c r="E5" s="5"/>
      <c r="F5" s="5"/>
      <c r="G5" s="5"/>
      <c r="H5" s="5"/>
      <c r="I5" s="5"/>
      <c r="J5" s="5"/>
      <c r="K5" s="5"/>
      <c r="L5" s="5"/>
      <c r="M5" s="5"/>
      <c r="N5" s="5"/>
      <c r="O5" s="5"/>
      <c r="P5" s="5"/>
    </row>
    <row r="6" spans="1:16" ht="59.25" hidden="1" customHeight="1" x14ac:dyDescent="0.35">
      <c r="A6" s="223" t="s">
        <v>2023</v>
      </c>
      <c r="B6" s="396" t="s">
        <v>2026</v>
      </c>
      <c r="C6" s="397"/>
      <c r="D6" s="5"/>
      <c r="E6" s="5"/>
      <c r="F6" s="5"/>
      <c r="G6" s="5"/>
      <c r="H6" s="5"/>
      <c r="I6" s="5"/>
      <c r="J6" s="5"/>
      <c r="K6" s="5"/>
      <c r="L6" s="5"/>
      <c r="M6" s="5"/>
      <c r="N6" s="5"/>
      <c r="O6" s="5"/>
      <c r="P6" s="5"/>
    </row>
    <row r="7" spans="1:16" ht="48" hidden="1" customHeight="1" x14ac:dyDescent="0.35">
      <c r="A7" s="223" t="s">
        <v>2027</v>
      </c>
      <c r="B7" s="396" t="s">
        <v>2028</v>
      </c>
      <c r="C7" s="397"/>
      <c r="D7" s="5"/>
      <c r="E7" s="5"/>
      <c r="F7" s="5"/>
      <c r="G7" s="5"/>
      <c r="H7" s="5"/>
      <c r="I7" s="5"/>
      <c r="J7" s="5"/>
      <c r="K7" s="5"/>
      <c r="L7" s="5"/>
      <c r="M7" s="5"/>
      <c r="N7" s="5"/>
      <c r="O7" s="5"/>
      <c r="P7" s="5"/>
    </row>
    <row r="8" spans="1:16" ht="41.25" hidden="1" customHeight="1" x14ac:dyDescent="0.35">
      <c r="A8" s="223" t="s">
        <v>2029</v>
      </c>
      <c r="B8" s="396" t="s">
        <v>2030</v>
      </c>
      <c r="C8" s="397"/>
      <c r="D8" s="5"/>
      <c r="E8" s="5"/>
      <c r="F8" s="5"/>
      <c r="G8" s="5"/>
      <c r="H8" s="5"/>
      <c r="I8" s="5"/>
      <c r="J8" s="5"/>
      <c r="K8" s="5"/>
      <c r="L8" s="5"/>
      <c r="M8" s="5"/>
      <c r="N8" s="5"/>
      <c r="O8" s="5"/>
      <c r="P8" s="5"/>
    </row>
    <row r="9" spans="1:16" ht="59.25" hidden="1" customHeight="1" x14ac:dyDescent="0.35">
      <c r="A9" s="223" t="s">
        <v>2031</v>
      </c>
      <c r="B9" s="396" t="s">
        <v>2032</v>
      </c>
      <c r="C9" s="397"/>
      <c r="D9" s="5"/>
      <c r="E9" s="5"/>
      <c r="F9" s="5"/>
      <c r="G9" s="5"/>
      <c r="H9" s="5"/>
      <c r="I9" s="5"/>
      <c r="J9" s="5"/>
      <c r="K9" s="5"/>
      <c r="L9" s="5"/>
      <c r="M9" s="5"/>
      <c r="N9" s="5"/>
      <c r="O9" s="5"/>
      <c r="P9" s="5"/>
    </row>
    <row r="10" spans="1:16" ht="61.5" hidden="1" customHeight="1" x14ac:dyDescent="0.35">
      <c r="A10" s="223" t="s">
        <v>2031</v>
      </c>
      <c r="B10" s="396" t="s">
        <v>2033</v>
      </c>
      <c r="C10" s="397"/>
      <c r="D10" s="5"/>
      <c r="E10" s="5"/>
      <c r="F10" s="5"/>
      <c r="G10" s="5"/>
      <c r="H10" s="5"/>
      <c r="I10" s="5"/>
      <c r="J10" s="5"/>
      <c r="K10" s="5"/>
      <c r="L10" s="5"/>
      <c r="M10" s="5"/>
      <c r="N10" s="5"/>
      <c r="O10" s="5"/>
      <c r="P10" s="5"/>
    </row>
    <row r="11" spans="1:16" ht="43.5" hidden="1" customHeight="1" x14ac:dyDescent="0.35">
      <c r="A11" s="223" t="s">
        <v>2031</v>
      </c>
      <c r="B11" s="396" t="s">
        <v>2034</v>
      </c>
      <c r="C11" s="397"/>
      <c r="D11" s="5"/>
      <c r="E11" s="5"/>
      <c r="F11" s="5"/>
      <c r="G11" s="5"/>
      <c r="H11" s="5"/>
      <c r="I11" s="5"/>
      <c r="J11" s="5"/>
      <c r="K11" s="5"/>
      <c r="L11" s="5"/>
      <c r="M11" s="5"/>
      <c r="N11" s="5"/>
      <c r="O11" s="5"/>
      <c r="P11" s="5"/>
    </row>
    <row r="12" spans="1:16" ht="27.75" hidden="1" customHeight="1" x14ac:dyDescent="0.35">
      <c r="A12" s="223" t="s">
        <v>2035</v>
      </c>
      <c r="B12" s="396" t="s">
        <v>2036</v>
      </c>
      <c r="C12" s="397"/>
      <c r="D12" s="5"/>
      <c r="E12" s="5"/>
      <c r="F12" s="5"/>
      <c r="G12" s="5"/>
      <c r="H12" s="5"/>
      <c r="I12" s="5"/>
      <c r="J12" s="5"/>
      <c r="K12" s="5"/>
      <c r="L12" s="5"/>
      <c r="M12" s="5"/>
      <c r="N12" s="5"/>
      <c r="O12" s="5"/>
      <c r="P12" s="5"/>
    </row>
    <row r="13" spans="1:16" ht="27.75" hidden="1" customHeight="1" x14ac:dyDescent="0.35">
      <c r="A13" s="223" t="s">
        <v>2037</v>
      </c>
      <c r="B13" s="396" t="s">
        <v>2038</v>
      </c>
      <c r="C13" s="397"/>
      <c r="D13" s="5"/>
      <c r="E13" s="5"/>
      <c r="F13" s="5"/>
      <c r="G13" s="5"/>
      <c r="H13" s="5"/>
      <c r="I13" s="5"/>
      <c r="J13" s="5"/>
      <c r="K13" s="5"/>
      <c r="L13" s="5"/>
      <c r="M13" s="5"/>
      <c r="N13" s="5"/>
      <c r="O13" s="5"/>
      <c r="P13" s="5"/>
    </row>
    <row r="14" spans="1:16" ht="45.75" hidden="1" customHeight="1" x14ac:dyDescent="0.35">
      <c r="A14" s="223" t="s">
        <v>2039</v>
      </c>
      <c r="B14" s="396" t="s">
        <v>2040</v>
      </c>
      <c r="C14" s="397"/>
      <c r="D14" s="5"/>
      <c r="E14" s="5"/>
      <c r="F14" s="5"/>
      <c r="G14" s="5"/>
      <c r="H14" s="5"/>
      <c r="I14" s="5"/>
      <c r="J14" s="5"/>
      <c r="K14" s="5"/>
      <c r="L14" s="5"/>
      <c r="M14" s="5"/>
      <c r="N14" s="5"/>
      <c r="O14" s="5"/>
      <c r="P14" s="5"/>
    </row>
    <row r="15" spans="1:16" ht="45.75" hidden="1" customHeight="1" x14ac:dyDescent="0.35">
      <c r="A15" s="223" t="s">
        <v>2041</v>
      </c>
      <c r="B15" s="396" t="s">
        <v>2042</v>
      </c>
      <c r="C15" s="397"/>
      <c r="D15" s="5"/>
      <c r="E15" s="5"/>
      <c r="F15" s="5"/>
      <c r="G15" s="5"/>
      <c r="H15" s="5"/>
      <c r="I15" s="5"/>
      <c r="J15" s="5"/>
      <c r="K15" s="5"/>
      <c r="L15" s="5"/>
      <c r="M15" s="5"/>
      <c r="N15" s="5"/>
      <c r="O15" s="5"/>
      <c r="P15" s="5"/>
    </row>
    <row r="16" spans="1:16" ht="51" hidden="1" customHeight="1" x14ac:dyDescent="0.35">
      <c r="A16" s="223" t="s">
        <v>2043</v>
      </c>
      <c r="B16" s="396" t="s">
        <v>2044</v>
      </c>
      <c r="C16" s="397"/>
      <c r="D16" s="5"/>
      <c r="E16" s="5"/>
      <c r="F16" s="5"/>
      <c r="G16" s="5"/>
      <c r="H16" s="5"/>
      <c r="I16" s="5"/>
      <c r="J16" s="5"/>
      <c r="K16" s="5"/>
      <c r="L16" s="5"/>
      <c r="M16" s="5"/>
      <c r="N16" s="5"/>
      <c r="O16" s="5"/>
      <c r="P16" s="5"/>
    </row>
    <row r="17" spans="1:16" ht="27.75" hidden="1" customHeight="1" x14ac:dyDescent="0.35">
      <c r="A17" s="223" t="s">
        <v>2045</v>
      </c>
      <c r="B17" s="396" t="s">
        <v>2046</v>
      </c>
      <c r="C17" s="397"/>
      <c r="D17" s="5"/>
      <c r="E17" s="5"/>
      <c r="F17" s="5"/>
      <c r="G17" s="5"/>
      <c r="H17" s="5"/>
      <c r="I17" s="5"/>
      <c r="J17" s="5"/>
      <c r="K17" s="5"/>
      <c r="L17" s="5"/>
      <c r="M17" s="5"/>
      <c r="N17" s="5"/>
      <c r="O17" s="5"/>
      <c r="P17" s="5"/>
    </row>
    <row r="18" spans="1:16" ht="27.75" hidden="1" customHeight="1" x14ac:dyDescent="0.35">
      <c r="A18" s="223" t="s">
        <v>2047</v>
      </c>
      <c r="B18" s="396" t="s">
        <v>2048</v>
      </c>
      <c r="C18" s="397"/>
      <c r="D18" s="5"/>
      <c r="E18" s="5"/>
      <c r="F18" s="5"/>
      <c r="G18" s="5"/>
      <c r="H18" s="5"/>
      <c r="I18" s="5"/>
      <c r="J18" s="5"/>
      <c r="K18" s="5"/>
      <c r="L18" s="5"/>
      <c r="M18" s="5"/>
      <c r="N18" s="5"/>
      <c r="O18" s="5"/>
      <c r="P18" s="5"/>
    </row>
    <row r="19" spans="1:16" ht="45" hidden="1" customHeight="1" x14ac:dyDescent="0.35">
      <c r="A19" s="223" t="s">
        <v>2047</v>
      </c>
      <c r="B19" s="396" t="s">
        <v>2049</v>
      </c>
      <c r="C19" s="397"/>
      <c r="D19" s="5"/>
      <c r="E19" s="5"/>
      <c r="F19" s="5"/>
      <c r="G19" s="5"/>
      <c r="H19" s="5"/>
      <c r="I19" s="5"/>
      <c r="J19" s="5"/>
      <c r="K19" s="5"/>
      <c r="L19" s="5"/>
      <c r="M19" s="5"/>
      <c r="N19" s="5"/>
      <c r="O19" s="5"/>
      <c r="P19" s="5"/>
    </row>
    <row r="20" spans="1:16" ht="45" hidden="1" customHeight="1" x14ac:dyDescent="0.35">
      <c r="A20" s="223" t="s">
        <v>2050</v>
      </c>
      <c r="B20" s="396" t="s">
        <v>2051</v>
      </c>
      <c r="C20" s="397"/>
      <c r="D20" s="5"/>
      <c r="E20" s="5"/>
      <c r="F20" s="5"/>
      <c r="G20" s="5"/>
      <c r="H20" s="5"/>
      <c r="I20" s="5"/>
      <c r="J20" s="5"/>
      <c r="K20" s="5"/>
      <c r="L20" s="5"/>
      <c r="M20" s="5"/>
      <c r="N20" s="5"/>
      <c r="O20" s="5"/>
      <c r="P20" s="5"/>
    </row>
    <row r="21" spans="1:16" ht="30" hidden="1" customHeight="1" x14ac:dyDescent="0.35">
      <c r="A21" s="223" t="s">
        <v>2052</v>
      </c>
      <c r="B21" s="396" t="s">
        <v>2053</v>
      </c>
      <c r="C21" s="397"/>
      <c r="D21" s="5"/>
      <c r="E21" s="5"/>
      <c r="F21" s="5"/>
      <c r="G21" s="5"/>
      <c r="H21" s="5"/>
      <c r="I21" s="5"/>
      <c r="J21" s="5"/>
      <c r="K21" s="5"/>
      <c r="L21" s="5"/>
      <c r="M21" s="5"/>
      <c r="N21" s="5"/>
      <c r="O21" s="5"/>
      <c r="P21" s="5"/>
    </row>
    <row r="22" spans="1:16" ht="30" hidden="1" customHeight="1" x14ac:dyDescent="0.35">
      <c r="A22" s="223" t="s">
        <v>2054</v>
      </c>
      <c r="B22" s="396" t="s">
        <v>2055</v>
      </c>
      <c r="C22" s="397"/>
      <c r="D22" s="5"/>
      <c r="E22" s="5"/>
      <c r="F22" s="5"/>
      <c r="G22" s="5"/>
      <c r="H22" s="5"/>
      <c r="I22" s="5"/>
      <c r="J22" s="5"/>
      <c r="K22" s="5"/>
      <c r="L22" s="5"/>
      <c r="M22" s="5"/>
      <c r="N22" s="5"/>
      <c r="O22" s="5"/>
      <c r="P22" s="5"/>
    </row>
    <row r="23" spans="1:16" ht="30" hidden="1" customHeight="1" x14ac:dyDescent="0.35">
      <c r="A23" s="223" t="s">
        <v>2056</v>
      </c>
      <c r="B23" s="396" t="s">
        <v>2057</v>
      </c>
      <c r="C23" s="397"/>
      <c r="D23" s="5"/>
      <c r="E23" s="5"/>
      <c r="F23" s="5"/>
      <c r="G23" s="5"/>
      <c r="H23" s="5"/>
      <c r="I23" s="5"/>
      <c r="J23" s="5"/>
      <c r="K23" s="5"/>
      <c r="L23" s="5"/>
      <c r="M23" s="5"/>
      <c r="N23" s="5"/>
      <c r="O23" s="5"/>
      <c r="P23" s="5"/>
    </row>
    <row r="24" spans="1:16" ht="30" hidden="1" customHeight="1" x14ac:dyDescent="0.35">
      <c r="A24" s="223" t="s">
        <v>2058</v>
      </c>
      <c r="B24" s="396" t="s">
        <v>2059</v>
      </c>
      <c r="C24" s="397"/>
      <c r="D24" s="5"/>
      <c r="E24" s="5"/>
      <c r="F24" s="5"/>
      <c r="G24" s="5"/>
      <c r="H24" s="5"/>
      <c r="I24" s="5"/>
      <c r="J24" s="5"/>
      <c r="K24" s="5"/>
      <c r="L24" s="5"/>
      <c r="M24" s="5"/>
      <c r="N24" s="5"/>
      <c r="O24" s="5"/>
      <c r="P24" s="5"/>
    </row>
    <row r="25" spans="1:16" ht="30" hidden="1" customHeight="1" x14ac:dyDescent="0.35">
      <c r="A25" s="223" t="s">
        <v>2060</v>
      </c>
      <c r="B25" s="396" t="s">
        <v>2061</v>
      </c>
      <c r="C25" s="397"/>
      <c r="D25" s="5"/>
      <c r="E25" s="5"/>
      <c r="F25" s="5"/>
      <c r="G25" s="5"/>
      <c r="H25" s="5"/>
      <c r="I25" s="5"/>
      <c r="J25" s="5"/>
      <c r="K25" s="5"/>
      <c r="L25" s="5"/>
      <c r="M25" s="5"/>
      <c r="N25" s="5"/>
      <c r="O25" s="5"/>
      <c r="P25" s="5"/>
    </row>
    <row r="26" spans="1:16" ht="30" hidden="1" customHeight="1" x14ac:dyDescent="0.35">
      <c r="A26" s="223" t="s">
        <v>2062</v>
      </c>
      <c r="B26" s="396" t="s">
        <v>2063</v>
      </c>
      <c r="C26" s="397"/>
      <c r="D26" s="5"/>
      <c r="E26" s="5"/>
      <c r="F26" s="5"/>
      <c r="G26" s="5"/>
      <c r="H26" s="5"/>
      <c r="I26" s="5"/>
      <c r="J26" s="5"/>
      <c r="K26" s="5"/>
      <c r="L26" s="5"/>
      <c r="M26" s="5"/>
      <c r="N26" s="5"/>
      <c r="O26" s="5"/>
      <c r="P26" s="5"/>
    </row>
    <row r="27" spans="1:16" ht="70.5" hidden="1" customHeight="1" x14ac:dyDescent="0.35">
      <c r="A27" s="223" t="s">
        <v>2064</v>
      </c>
      <c r="B27" s="396" t="s">
        <v>2065</v>
      </c>
      <c r="C27" s="397"/>
      <c r="D27" s="5"/>
      <c r="E27" s="5"/>
      <c r="F27" s="5"/>
      <c r="G27" s="5"/>
      <c r="H27" s="5"/>
      <c r="I27" s="5"/>
      <c r="J27" s="5"/>
      <c r="K27" s="5"/>
      <c r="L27" s="5"/>
      <c r="M27" s="5"/>
      <c r="N27" s="5"/>
      <c r="O27" s="5"/>
      <c r="P27" s="5"/>
    </row>
    <row r="28" spans="1:16" ht="48" hidden="1" customHeight="1" x14ac:dyDescent="0.35">
      <c r="A28" s="223" t="s">
        <v>2066</v>
      </c>
      <c r="B28" s="396" t="s">
        <v>2067</v>
      </c>
      <c r="C28" s="397"/>
      <c r="D28" s="5"/>
      <c r="E28" s="5"/>
      <c r="F28" s="5"/>
      <c r="G28" s="5"/>
      <c r="H28" s="5"/>
      <c r="I28" s="5"/>
      <c r="J28" s="5"/>
      <c r="K28" s="5"/>
      <c r="L28" s="5"/>
      <c r="M28" s="5"/>
      <c r="N28" s="5"/>
      <c r="O28" s="5"/>
      <c r="P28" s="5"/>
    </row>
    <row r="29" spans="1:16" ht="100.5" hidden="1" customHeight="1" x14ac:dyDescent="0.35">
      <c r="A29" s="223" t="s">
        <v>2068</v>
      </c>
      <c r="B29" s="396" t="s">
        <v>2069</v>
      </c>
      <c r="C29" s="397"/>
      <c r="D29" s="5"/>
      <c r="E29" s="5"/>
      <c r="F29" s="5"/>
      <c r="G29" s="5"/>
      <c r="H29" s="5"/>
      <c r="I29" s="5"/>
      <c r="J29" s="5"/>
      <c r="K29" s="5"/>
      <c r="L29" s="5"/>
      <c r="M29" s="5"/>
      <c r="N29" s="5"/>
      <c r="O29" s="5"/>
      <c r="P29" s="5"/>
    </row>
    <row r="30" spans="1:16" ht="45" hidden="1" customHeight="1" x14ac:dyDescent="0.35">
      <c r="A30" s="223" t="s">
        <v>2070</v>
      </c>
      <c r="B30" s="396" t="s">
        <v>2071</v>
      </c>
      <c r="C30" s="397"/>
      <c r="D30" s="5"/>
      <c r="E30" s="5"/>
      <c r="F30" s="5"/>
      <c r="G30" s="5"/>
      <c r="H30" s="5"/>
      <c r="I30" s="5"/>
      <c r="J30" s="5"/>
      <c r="K30" s="5"/>
      <c r="L30" s="5"/>
      <c r="M30" s="5"/>
      <c r="N30" s="5"/>
      <c r="O30" s="5"/>
      <c r="P30" s="5"/>
    </row>
    <row r="31" spans="1:16" ht="45" hidden="1" customHeight="1" x14ac:dyDescent="0.35">
      <c r="A31" s="223" t="s">
        <v>2072</v>
      </c>
      <c r="B31" s="396" t="s">
        <v>2073</v>
      </c>
      <c r="C31" s="397"/>
      <c r="D31" s="5"/>
      <c r="E31" s="5"/>
      <c r="F31" s="5"/>
      <c r="G31" s="5"/>
      <c r="H31" s="5"/>
      <c r="I31" s="5"/>
      <c r="J31" s="5"/>
      <c r="K31" s="5"/>
      <c r="L31" s="5"/>
      <c r="M31" s="5"/>
      <c r="N31" s="5"/>
      <c r="O31" s="5"/>
      <c r="P31" s="5"/>
    </row>
    <row r="32" spans="1:16" ht="45" hidden="1" customHeight="1" x14ac:dyDescent="0.35">
      <c r="A32" s="223" t="s">
        <v>2074</v>
      </c>
      <c r="B32" s="396" t="s">
        <v>2075</v>
      </c>
      <c r="C32" s="397"/>
      <c r="D32" s="5"/>
      <c r="E32" s="5"/>
      <c r="F32" s="5"/>
      <c r="G32" s="5"/>
      <c r="H32" s="5"/>
      <c r="I32" s="5"/>
      <c r="J32" s="5"/>
      <c r="K32" s="5"/>
      <c r="L32" s="5"/>
      <c r="M32" s="5"/>
      <c r="N32" s="5"/>
      <c r="O32" s="5"/>
      <c r="P32" s="5"/>
    </row>
    <row r="33" spans="1:16" ht="72" hidden="1" customHeight="1" x14ac:dyDescent="0.35">
      <c r="A33" s="223" t="s">
        <v>2076</v>
      </c>
      <c r="B33" s="396" t="s">
        <v>2077</v>
      </c>
      <c r="C33" s="397"/>
      <c r="D33" s="5"/>
      <c r="E33" s="5"/>
      <c r="F33" s="5"/>
      <c r="G33" s="5"/>
      <c r="H33" s="5"/>
      <c r="I33" s="5"/>
      <c r="J33" s="5"/>
      <c r="K33" s="5"/>
      <c r="L33" s="5"/>
      <c r="M33" s="5"/>
      <c r="N33" s="5"/>
      <c r="O33" s="5"/>
      <c r="P33" s="5"/>
    </row>
    <row r="34" spans="1:16" ht="79.5" hidden="1" customHeight="1" x14ac:dyDescent="0.35">
      <c r="A34" s="223" t="s">
        <v>2078</v>
      </c>
      <c r="B34" s="396" t="s">
        <v>2079</v>
      </c>
      <c r="C34" s="397"/>
      <c r="D34" s="5"/>
      <c r="E34" s="5"/>
      <c r="F34" s="5"/>
      <c r="G34" s="5"/>
      <c r="H34" s="5"/>
      <c r="I34" s="5"/>
      <c r="J34" s="5"/>
      <c r="K34" s="5"/>
      <c r="L34" s="5"/>
      <c r="M34" s="5"/>
      <c r="N34" s="5"/>
      <c r="O34" s="5"/>
      <c r="P34" s="5"/>
    </row>
    <row r="35" spans="1:16" ht="70.5" hidden="1" customHeight="1" x14ac:dyDescent="0.35">
      <c r="A35" s="223" t="s">
        <v>2080</v>
      </c>
      <c r="B35" s="396" t="s">
        <v>2081</v>
      </c>
      <c r="C35" s="397"/>
      <c r="D35" s="5"/>
      <c r="E35" s="5"/>
      <c r="F35" s="5"/>
      <c r="G35" s="5"/>
      <c r="H35" s="5"/>
      <c r="I35" s="5"/>
      <c r="J35" s="5"/>
      <c r="K35" s="5"/>
      <c r="L35" s="5"/>
      <c r="M35" s="5"/>
      <c r="N35" s="5"/>
      <c r="O35" s="5"/>
      <c r="P35" s="5"/>
    </row>
    <row r="36" spans="1:16" ht="45.75" hidden="1" customHeight="1" x14ac:dyDescent="0.35">
      <c r="A36" s="223" t="s">
        <v>2082</v>
      </c>
      <c r="B36" s="396" t="s">
        <v>2083</v>
      </c>
      <c r="C36" s="397"/>
      <c r="D36" s="5"/>
      <c r="E36" s="5"/>
      <c r="F36" s="5"/>
      <c r="G36" s="5"/>
      <c r="H36" s="5"/>
      <c r="I36" s="5"/>
      <c r="J36" s="5"/>
      <c r="K36" s="5"/>
      <c r="L36" s="5"/>
      <c r="M36" s="5"/>
      <c r="N36" s="5"/>
      <c r="O36" s="5"/>
      <c r="P36" s="5"/>
    </row>
    <row r="37" spans="1:16" ht="54.75" hidden="1" customHeight="1" x14ac:dyDescent="0.35">
      <c r="A37" s="223" t="s">
        <v>2084</v>
      </c>
      <c r="B37" s="396" t="s">
        <v>2085</v>
      </c>
      <c r="C37" s="397"/>
      <c r="D37" s="5"/>
      <c r="E37" s="5"/>
      <c r="F37" s="5"/>
      <c r="G37" s="5"/>
      <c r="H37" s="5"/>
      <c r="I37" s="5"/>
      <c r="J37" s="5"/>
      <c r="K37" s="5"/>
      <c r="L37" s="5"/>
      <c r="M37" s="5"/>
      <c r="N37" s="5"/>
      <c r="O37" s="5"/>
      <c r="P37" s="5"/>
    </row>
    <row r="38" spans="1:16" ht="37.5" hidden="1" customHeight="1" x14ac:dyDescent="0.35">
      <c r="A38" s="223" t="s">
        <v>2086</v>
      </c>
      <c r="B38" s="396" t="s">
        <v>2087</v>
      </c>
      <c r="C38" s="397"/>
      <c r="D38" s="5"/>
      <c r="E38" s="5"/>
      <c r="F38" s="5"/>
      <c r="G38" s="5"/>
      <c r="H38" s="5"/>
      <c r="I38" s="5"/>
      <c r="J38" s="5"/>
      <c r="K38" s="5"/>
      <c r="L38" s="5"/>
      <c r="M38" s="5"/>
      <c r="N38" s="5"/>
      <c r="O38" s="5"/>
      <c r="P38" s="5"/>
    </row>
    <row r="39" spans="1:16" ht="61.5" hidden="1" customHeight="1" x14ac:dyDescent="0.35">
      <c r="A39" s="223" t="s">
        <v>2088</v>
      </c>
      <c r="B39" s="396" t="s">
        <v>2089</v>
      </c>
      <c r="C39" s="397"/>
      <c r="D39" s="5"/>
      <c r="E39" s="5"/>
      <c r="F39" s="5"/>
      <c r="G39" s="5"/>
      <c r="H39" s="5"/>
      <c r="I39" s="5"/>
      <c r="J39" s="5"/>
      <c r="K39" s="5"/>
      <c r="L39" s="5"/>
      <c r="M39" s="5"/>
      <c r="N39" s="5"/>
      <c r="O39" s="5"/>
      <c r="P39" s="5"/>
    </row>
    <row r="40" spans="1:16" ht="53.25" hidden="1" customHeight="1" x14ac:dyDescent="0.35">
      <c r="A40" s="223" t="s">
        <v>2090</v>
      </c>
      <c r="B40" s="396" t="s">
        <v>2091</v>
      </c>
      <c r="C40" s="397"/>
      <c r="D40" s="5"/>
      <c r="E40" s="5"/>
      <c r="F40" s="5"/>
      <c r="G40" s="5"/>
      <c r="H40" s="5"/>
      <c r="I40" s="5"/>
      <c r="J40" s="5"/>
      <c r="K40" s="5"/>
      <c r="L40" s="5"/>
      <c r="M40" s="5"/>
      <c r="N40" s="5"/>
      <c r="O40" s="5"/>
      <c r="P40" s="5"/>
    </row>
    <row r="41" spans="1:16" ht="73.5" hidden="1" customHeight="1" x14ac:dyDescent="0.35">
      <c r="A41" s="223" t="s">
        <v>2092</v>
      </c>
      <c r="B41" s="396" t="s">
        <v>2093</v>
      </c>
      <c r="C41" s="397"/>
      <c r="D41" s="5"/>
      <c r="E41" s="5"/>
      <c r="F41" s="5"/>
      <c r="G41" s="5"/>
      <c r="H41" s="5"/>
      <c r="I41" s="5"/>
      <c r="J41" s="5"/>
      <c r="K41" s="5"/>
      <c r="L41" s="5"/>
      <c r="M41" s="5"/>
      <c r="N41" s="5"/>
      <c r="O41" s="5"/>
      <c r="P41" s="5"/>
    </row>
    <row r="42" spans="1:16" ht="57.75" hidden="1" customHeight="1" x14ac:dyDescent="0.35">
      <c r="A42" s="223" t="s">
        <v>2094</v>
      </c>
      <c r="B42" s="396" t="s">
        <v>2095</v>
      </c>
      <c r="C42" s="397"/>
      <c r="D42" s="5"/>
      <c r="E42" s="5"/>
      <c r="F42" s="5"/>
      <c r="G42" s="5"/>
      <c r="H42" s="5"/>
      <c r="I42" s="5"/>
      <c r="J42" s="5"/>
      <c r="K42" s="5"/>
      <c r="L42" s="5"/>
      <c r="M42" s="5"/>
      <c r="N42" s="5"/>
      <c r="O42" s="5"/>
      <c r="P42" s="5"/>
    </row>
    <row r="43" spans="1:16" ht="84" hidden="1" customHeight="1" x14ac:dyDescent="0.35">
      <c r="A43" s="223" t="s">
        <v>2096</v>
      </c>
      <c r="B43" s="396" t="s">
        <v>2097</v>
      </c>
      <c r="C43" s="397"/>
      <c r="D43" s="5"/>
      <c r="E43" s="5"/>
      <c r="F43" s="5"/>
      <c r="G43" s="5"/>
      <c r="H43" s="5"/>
      <c r="I43" s="5"/>
      <c r="J43" s="5"/>
      <c r="K43" s="5"/>
      <c r="L43" s="5"/>
      <c r="M43" s="5"/>
      <c r="N43" s="5"/>
      <c r="O43" s="5"/>
      <c r="P43" s="5"/>
    </row>
    <row r="44" spans="1:16" ht="48" hidden="1" customHeight="1" x14ac:dyDescent="0.35">
      <c r="A44" s="223" t="s">
        <v>2098</v>
      </c>
      <c r="B44" s="396" t="s">
        <v>2099</v>
      </c>
      <c r="C44" s="397"/>
      <c r="D44" s="5"/>
      <c r="E44" s="5"/>
      <c r="F44" s="5"/>
      <c r="G44" s="5"/>
      <c r="H44" s="5"/>
      <c r="I44" s="5"/>
      <c r="J44" s="5"/>
      <c r="K44" s="5"/>
      <c r="L44" s="5"/>
      <c r="M44" s="5"/>
      <c r="N44" s="5"/>
      <c r="O44" s="5"/>
      <c r="P44" s="5"/>
    </row>
    <row r="45" spans="1:16" ht="57" hidden="1" customHeight="1" x14ac:dyDescent="0.35">
      <c r="A45" s="223" t="s">
        <v>2100</v>
      </c>
      <c r="B45" s="396" t="s">
        <v>2101</v>
      </c>
      <c r="C45" s="397"/>
      <c r="D45" s="5"/>
      <c r="E45" s="5"/>
      <c r="F45" s="5"/>
      <c r="G45" s="5"/>
      <c r="H45" s="5"/>
      <c r="I45" s="5"/>
      <c r="J45" s="5"/>
      <c r="K45" s="5"/>
      <c r="L45" s="5"/>
      <c r="M45" s="5"/>
      <c r="N45" s="5"/>
      <c r="O45" s="5"/>
      <c r="P45" s="5"/>
    </row>
    <row r="46" spans="1:16" ht="73.5" hidden="1" customHeight="1" x14ac:dyDescent="0.35">
      <c r="A46" s="223" t="s">
        <v>2102</v>
      </c>
      <c r="B46" s="407" t="s">
        <v>2103</v>
      </c>
      <c r="C46" s="397"/>
      <c r="D46" s="5"/>
      <c r="E46" s="5"/>
      <c r="F46" s="5"/>
      <c r="G46" s="5"/>
      <c r="H46" s="5"/>
      <c r="I46" s="5"/>
      <c r="J46" s="5"/>
      <c r="K46" s="5"/>
      <c r="L46" s="5"/>
      <c r="M46" s="5"/>
      <c r="N46" s="5"/>
      <c r="O46" s="5"/>
      <c r="P46" s="5"/>
    </row>
    <row r="47" spans="1:16" ht="66" hidden="1" customHeight="1" x14ac:dyDescent="0.35">
      <c r="A47" s="39" t="s">
        <v>2104</v>
      </c>
      <c r="B47" s="408" t="s">
        <v>2105</v>
      </c>
      <c r="C47" s="408"/>
      <c r="D47" s="5"/>
      <c r="E47" s="5"/>
      <c r="F47" s="5"/>
      <c r="G47" s="5"/>
      <c r="H47" s="5"/>
      <c r="I47" s="5"/>
      <c r="J47" s="5"/>
      <c r="K47" s="5"/>
      <c r="L47" s="5"/>
      <c r="M47" s="5"/>
      <c r="N47" s="5"/>
      <c r="O47" s="5"/>
      <c r="P47" s="5"/>
    </row>
    <row r="48" spans="1:16" ht="123.75" customHeight="1" x14ac:dyDescent="0.35">
      <c r="A48" s="202" t="s">
        <v>2106</v>
      </c>
      <c r="B48" s="406" t="s">
        <v>2107</v>
      </c>
      <c r="C48" s="405"/>
      <c r="D48" s="5"/>
      <c r="E48" s="5"/>
      <c r="F48" s="5"/>
      <c r="G48" s="5"/>
      <c r="H48" s="5"/>
      <c r="I48" s="5"/>
      <c r="J48" s="5"/>
      <c r="K48" s="5"/>
      <c r="L48" s="5"/>
      <c r="M48" s="5"/>
      <c r="N48" s="5"/>
      <c r="O48" s="5"/>
      <c r="P48" s="5"/>
    </row>
    <row r="49" spans="1:16" ht="34.5" customHeight="1" x14ac:dyDescent="0.35">
      <c r="A49" s="202" t="s">
        <v>2108</v>
      </c>
      <c r="B49" s="404" t="s">
        <v>2109</v>
      </c>
      <c r="C49" s="405"/>
      <c r="D49" s="5"/>
      <c r="E49" s="5"/>
      <c r="F49" s="5"/>
      <c r="G49" s="5"/>
      <c r="H49" s="5"/>
      <c r="I49" s="5"/>
      <c r="J49" s="5"/>
      <c r="K49" s="5"/>
      <c r="L49" s="5"/>
      <c r="M49" s="5"/>
      <c r="N49" s="5"/>
      <c r="O49" s="5"/>
      <c r="P49" s="5"/>
    </row>
    <row r="50" spans="1:16" ht="34.5" customHeight="1" x14ac:dyDescent="0.35">
      <c r="A50" s="202" t="s">
        <v>2110</v>
      </c>
      <c r="B50" s="404" t="s">
        <v>2111</v>
      </c>
      <c r="C50" s="405"/>
      <c r="D50" s="5"/>
      <c r="E50" s="5"/>
      <c r="F50" s="5"/>
      <c r="G50" s="5"/>
      <c r="H50" s="5"/>
      <c r="I50" s="5"/>
      <c r="J50" s="5"/>
      <c r="K50" s="5"/>
      <c r="L50" s="5"/>
      <c r="M50" s="5"/>
      <c r="N50" s="5"/>
      <c r="O50" s="5"/>
      <c r="P50" s="5"/>
    </row>
    <row r="51" spans="1:16" ht="31.5" customHeight="1" x14ac:dyDescent="0.35">
      <c r="A51" s="224" t="s">
        <v>2112</v>
      </c>
      <c r="B51" s="396" t="s">
        <v>2113</v>
      </c>
      <c r="C51" s="397"/>
      <c r="D51" s="5"/>
      <c r="E51" s="5"/>
      <c r="F51" s="5"/>
      <c r="G51" s="5"/>
      <c r="H51" s="5"/>
      <c r="I51" s="5"/>
      <c r="J51" s="5"/>
      <c r="K51" s="5"/>
      <c r="L51" s="5"/>
      <c r="M51" s="5"/>
      <c r="N51" s="5"/>
      <c r="O51" s="5"/>
      <c r="P51" s="5"/>
    </row>
    <row r="52" spans="1:16" ht="31.5" customHeight="1" x14ac:dyDescent="0.35">
      <c r="A52" s="224" t="s">
        <v>2114</v>
      </c>
      <c r="B52" s="396" t="s">
        <v>2115</v>
      </c>
      <c r="C52" s="397"/>
      <c r="D52" s="5"/>
      <c r="E52" s="5"/>
      <c r="F52" s="5"/>
      <c r="G52" s="5"/>
      <c r="H52" s="5"/>
      <c r="I52" s="5"/>
      <c r="J52" s="5"/>
      <c r="K52" s="5"/>
      <c r="L52" s="5"/>
      <c r="M52" s="5"/>
      <c r="N52" s="5"/>
      <c r="O52" s="5"/>
      <c r="P52" s="5"/>
    </row>
    <row r="53" spans="1:16" ht="31.5" customHeight="1" x14ac:dyDescent="0.35">
      <c r="A53" s="224" t="s">
        <v>2116</v>
      </c>
      <c r="B53" s="409" t="s">
        <v>2117</v>
      </c>
      <c r="C53" s="410"/>
      <c r="D53" s="5"/>
      <c r="E53" s="5"/>
      <c r="F53" s="5"/>
      <c r="G53" s="5"/>
      <c r="H53" s="5"/>
      <c r="I53" s="5"/>
      <c r="J53" s="5"/>
      <c r="K53" s="5"/>
      <c r="L53" s="5"/>
      <c r="M53" s="5"/>
      <c r="N53" s="5"/>
      <c r="O53" s="5"/>
      <c r="P53" s="5"/>
    </row>
    <row r="54" spans="1:16" ht="31.5" customHeight="1" x14ac:dyDescent="0.35">
      <c r="A54" s="224" t="s">
        <v>2118</v>
      </c>
      <c r="B54" s="409" t="s">
        <v>2119</v>
      </c>
      <c r="C54" s="410"/>
      <c r="D54" s="5"/>
      <c r="E54" s="5"/>
      <c r="F54" s="5"/>
      <c r="G54" s="5"/>
      <c r="H54" s="5"/>
      <c r="I54" s="5"/>
      <c r="J54" s="5"/>
      <c r="K54" s="5"/>
      <c r="L54" s="5"/>
      <c r="M54" s="5"/>
      <c r="N54" s="5"/>
      <c r="O54" s="5"/>
      <c r="P54" s="5"/>
    </row>
    <row r="55" spans="1:16" ht="54.6" customHeight="1" x14ac:dyDescent="0.35">
      <c r="A55" s="224" t="s">
        <v>2120</v>
      </c>
      <c r="B55" s="409" t="s">
        <v>2121</v>
      </c>
      <c r="C55" s="410"/>
      <c r="D55" s="5"/>
      <c r="E55" s="5"/>
      <c r="F55" s="5"/>
      <c r="G55" s="5"/>
      <c r="H55" s="5"/>
      <c r="I55" s="5"/>
      <c r="J55" s="5"/>
      <c r="K55" s="5"/>
      <c r="L55" s="5"/>
      <c r="M55" s="5"/>
      <c r="N55" s="5"/>
      <c r="O55" s="5"/>
      <c r="P55" s="5"/>
    </row>
    <row r="56" spans="1:16" ht="54.6" customHeight="1" x14ac:dyDescent="0.35">
      <c r="A56" s="224" t="s">
        <v>2122</v>
      </c>
      <c r="B56" s="409" t="s">
        <v>2123</v>
      </c>
      <c r="C56" s="410"/>
      <c r="D56" s="5"/>
      <c r="E56" s="5"/>
      <c r="F56" s="5"/>
      <c r="G56" s="5"/>
      <c r="H56" s="5"/>
      <c r="I56" s="5"/>
      <c r="J56" s="5"/>
      <c r="K56" s="5"/>
      <c r="L56" s="5"/>
      <c r="M56" s="5"/>
      <c r="N56" s="5"/>
      <c r="O56" s="5"/>
      <c r="P56" s="5"/>
    </row>
    <row r="57" spans="1:16" ht="54" customHeight="1" x14ac:dyDescent="0.35">
      <c r="A57" s="224" t="s">
        <v>2124</v>
      </c>
      <c r="B57" s="409" t="s">
        <v>2125</v>
      </c>
      <c r="C57" s="410"/>
      <c r="D57" s="5"/>
      <c r="E57" s="5"/>
      <c r="F57" s="5"/>
      <c r="G57" s="5"/>
      <c r="H57" s="5"/>
      <c r="I57" s="5"/>
      <c r="J57" s="5"/>
      <c r="K57" s="5"/>
      <c r="L57" s="5"/>
      <c r="M57" s="5"/>
      <c r="N57" s="5"/>
      <c r="O57" s="5"/>
      <c r="P57" s="5"/>
    </row>
    <row r="58" spans="1:16" ht="31.15" customHeight="1" x14ac:dyDescent="0.35">
      <c r="A58" s="270" t="s">
        <v>2126</v>
      </c>
      <c r="B58" s="402" t="s">
        <v>2127</v>
      </c>
      <c r="C58" s="403"/>
      <c r="D58" s="5"/>
      <c r="E58" s="5"/>
      <c r="F58" s="5"/>
      <c r="G58" s="5"/>
      <c r="H58" s="5"/>
      <c r="I58" s="5"/>
      <c r="J58" s="5"/>
      <c r="K58" s="5"/>
      <c r="L58" s="5"/>
      <c r="M58" s="5"/>
      <c r="N58" s="5"/>
      <c r="O58" s="5"/>
      <c r="P58" s="5"/>
    </row>
    <row r="59" spans="1:16" ht="46.5" customHeight="1" x14ac:dyDescent="0.35">
      <c r="A59" s="302" t="s">
        <v>2128</v>
      </c>
      <c r="B59" s="394" t="s">
        <v>2129</v>
      </c>
      <c r="C59" s="395"/>
      <c r="D59" s="298"/>
      <c r="E59" s="5"/>
      <c r="F59" s="5"/>
      <c r="G59" s="5"/>
      <c r="H59" s="5"/>
      <c r="I59" s="5"/>
      <c r="J59" s="5"/>
      <c r="K59" s="5"/>
      <c r="L59" s="5"/>
      <c r="M59" s="5"/>
      <c r="N59" s="5"/>
      <c r="O59" s="5"/>
      <c r="P59" s="5"/>
    </row>
    <row r="60" spans="1:16" ht="12.75" customHeight="1" x14ac:dyDescent="0.35">
      <c r="A60" s="5"/>
      <c r="B60" s="5"/>
      <c r="C60" s="5"/>
      <c r="D60" s="5"/>
      <c r="E60" s="5"/>
      <c r="F60" s="5"/>
      <c r="G60" s="5"/>
      <c r="H60" s="5"/>
      <c r="I60" s="5"/>
      <c r="J60" s="5"/>
      <c r="K60" s="5"/>
      <c r="L60" s="5"/>
      <c r="M60" s="5"/>
      <c r="N60" s="5"/>
      <c r="O60" s="5"/>
      <c r="P60" s="5"/>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1997</v>
      </c>
    </row>
    <row r="2" spans="1:1" ht="12.75" customHeight="1" x14ac:dyDescent="0.4">
      <c r="A2" s="204"/>
    </row>
    <row r="3" spans="1:1" ht="12.75" x14ac:dyDescent="0.35">
      <c r="A3" s="205" t="s">
        <v>1998</v>
      </c>
    </row>
    <row r="4" spans="1:1" ht="39" customHeight="1" x14ac:dyDescent="0.35">
      <c r="A4" s="205" t="s">
        <v>1999</v>
      </c>
    </row>
    <row r="5" spans="1:1" ht="60.75" customHeight="1" x14ac:dyDescent="0.35">
      <c r="A5" s="205" t="s">
        <v>2000</v>
      </c>
    </row>
    <row r="6" spans="1:1" ht="27" customHeight="1" x14ac:dyDescent="0.35">
      <c r="A6" s="206" t="s">
        <v>2001</v>
      </c>
    </row>
    <row r="7" spans="1:1" ht="40.5" x14ac:dyDescent="0.35">
      <c r="A7" s="207" t="s">
        <v>2002</v>
      </c>
    </row>
    <row r="8" spans="1:1" ht="60.75" x14ac:dyDescent="0.35">
      <c r="A8" s="208" t="s">
        <v>2003</v>
      </c>
    </row>
    <row r="9" spans="1:1" ht="20.25" x14ac:dyDescent="0.35">
      <c r="A9" s="205" t="s">
        <v>2004</v>
      </c>
    </row>
    <row r="10" spans="1:1" ht="40.5" x14ac:dyDescent="0.35">
      <c r="A10" s="205" t="s">
        <v>2005</v>
      </c>
    </row>
    <row r="11" spans="1:1" ht="42.75" customHeight="1" x14ac:dyDescent="0.35">
      <c r="A11" s="209" t="s">
        <v>2006</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4" width="14.3984375" style="317" customWidth="1"/>
    <col min="25" max="16384" width="14.3984375" style="317"/>
  </cols>
  <sheetData>
    <row r="2" spans="1:23" ht="37.5" customHeight="1" x14ac:dyDescent="0.3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1973</v>
      </c>
      <c r="C6" s="239">
        <v>50231</v>
      </c>
      <c r="D6" s="315"/>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5">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2.15" x14ac:dyDescent="0.3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35">
      <c r="A17" s="341" t="s">
        <v>1977</v>
      </c>
      <c r="B17" s="360" t="str">
        <f>'PR-RAS'!B6</f>
        <v>PRIHODI POSLOVANJA (šifre 61+62+63+64+65+66+67+68)</v>
      </c>
      <c r="C17" s="356"/>
      <c r="D17" s="356"/>
      <c r="E17" s="356"/>
      <c r="F17" s="357"/>
      <c r="G17" s="28" t="str">
        <f>'PR-RAS'!C6</f>
        <v>6</v>
      </c>
      <c r="H17" s="275">
        <f>'PR-RAS'!D6</f>
        <v>647913.86</v>
      </c>
      <c r="I17" s="275">
        <f>'PR-RAS'!E6</f>
        <v>836537.65</v>
      </c>
      <c r="J17" s="5"/>
      <c r="K17" s="5"/>
      <c r="L17" s="5"/>
      <c r="M17" s="5"/>
      <c r="N17" s="5"/>
      <c r="O17" s="5"/>
      <c r="P17" s="5"/>
      <c r="Q17" s="5"/>
      <c r="R17" s="5"/>
      <c r="S17" s="5"/>
      <c r="T17" s="5"/>
      <c r="U17" s="5"/>
      <c r="V17" s="5"/>
      <c r="W17" s="5"/>
    </row>
    <row r="18" spans="1:23" ht="12.75" customHeight="1" x14ac:dyDescent="0.35">
      <c r="A18" s="342"/>
      <c r="B18" s="349" t="str">
        <f>'PR-RAS'!B152</f>
        <v xml:space="preserve">RASHODI POSLOVANJA (šifre 31+32+34+35+36+37+38) </v>
      </c>
      <c r="C18" s="350"/>
      <c r="D18" s="350"/>
      <c r="E18" s="350"/>
      <c r="F18" s="351"/>
      <c r="G18" s="29" t="str">
        <f>'PR-RAS'!C152</f>
        <v>3</v>
      </c>
      <c r="H18" s="275">
        <f>'PR-RAS'!D152</f>
        <v>683437.62</v>
      </c>
      <c r="I18" s="275">
        <f>'PR-RAS'!E152</f>
        <v>793324.95</v>
      </c>
      <c r="J18" s="5"/>
      <c r="K18" s="5"/>
      <c r="L18" s="5"/>
      <c r="M18" s="5"/>
      <c r="N18" s="5"/>
      <c r="O18" s="5"/>
      <c r="P18" s="5"/>
      <c r="Q18" s="5"/>
      <c r="R18" s="5"/>
      <c r="S18" s="5"/>
      <c r="T18" s="5"/>
      <c r="U18" s="5"/>
      <c r="V18" s="5"/>
      <c r="W18" s="5"/>
    </row>
    <row r="19" spans="1:23" ht="12.75" customHeight="1" x14ac:dyDescent="0.3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33364.27000000012</v>
      </c>
      <c r="J19" s="5"/>
      <c r="K19" s="5"/>
      <c r="L19" s="5"/>
      <c r="M19" s="5"/>
      <c r="N19" s="5"/>
      <c r="O19" s="5"/>
      <c r="P19" s="5"/>
      <c r="Q19" s="5"/>
      <c r="R19" s="5"/>
      <c r="S19" s="5"/>
      <c r="T19" s="5"/>
      <c r="U19" s="5"/>
      <c r="V19" s="5"/>
      <c r="W19" s="5"/>
    </row>
    <row r="20" spans="1:23" ht="12.75" customHeight="1" x14ac:dyDescent="0.35">
      <c r="A20" s="343"/>
      <c r="B20" s="352" t="str">
        <f>'PR-RAS'!B650</f>
        <v>Manjak prihoda i primitaka za pokriće u sljedećem razdoblju (šifre Y005 + '9222-9221' - X005 - '9221-9222' )</v>
      </c>
      <c r="C20" s="353"/>
      <c r="D20" s="353"/>
      <c r="E20" s="353"/>
      <c r="F20" s="354"/>
      <c r="G20" s="30" t="str">
        <f>'PR-RAS'!C650</f>
        <v>Y006</v>
      </c>
      <c r="H20" s="275">
        <f>'PR-RAS'!D650</f>
        <v>6515.2299999999523</v>
      </c>
      <c r="I20" s="275">
        <f>'PR-RAS'!E650</f>
        <v>0</v>
      </c>
      <c r="J20" s="5"/>
      <c r="K20" s="5"/>
      <c r="L20" s="5"/>
      <c r="M20" s="5"/>
      <c r="N20" s="5"/>
      <c r="O20" s="5"/>
      <c r="P20" s="5"/>
      <c r="Q20" s="5"/>
      <c r="R20" s="5"/>
      <c r="S20" s="5"/>
      <c r="T20" s="5"/>
      <c r="U20" s="5"/>
      <c r="V20" s="5"/>
      <c r="W20" s="5"/>
    </row>
    <row r="21" spans="1:23" ht="29.25" customHeight="1" x14ac:dyDescent="0.3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35">
      <c r="A22" s="341" t="s">
        <v>1980</v>
      </c>
      <c r="B22" s="360" t="str">
        <f>BILANCA!B7</f>
        <v>Nefinancijska imovina (šifre 01+02+03+04+05+06)</v>
      </c>
      <c r="C22" s="356"/>
      <c r="D22" s="356"/>
      <c r="E22" s="356"/>
      <c r="F22" s="357"/>
      <c r="G22" s="126" t="str">
        <f>BILANCA!C7</f>
        <v>B002</v>
      </c>
      <c r="H22" s="275">
        <f>BILANCA!D7</f>
        <v>76424.429999999993</v>
      </c>
      <c r="I22" s="275">
        <f>BILANCA!E7</f>
        <v>61781.73</v>
      </c>
      <c r="J22" s="5"/>
      <c r="K22" s="5"/>
      <c r="L22" s="5"/>
      <c r="M22" s="5"/>
      <c r="N22" s="5"/>
      <c r="O22" s="5"/>
      <c r="P22" s="5"/>
      <c r="Q22" s="5"/>
      <c r="R22" s="5"/>
      <c r="S22" s="5"/>
      <c r="T22" s="5"/>
      <c r="U22" s="5"/>
      <c r="V22" s="5"/>
      <c r="W22" s="5"/>
    </row>
    <row r="23" spans="1:23" ht="12.75" customHeight="1" x14ac:dyDescent="0.35">
      <c r="A23" s="342"/>
      <c r="B23" s="349" t="str">
        <f>BILANCA!B69</f>
        <v>Financijska imovina (šifre 11+12+13+14+15+16+17+19)</v>
      </c>
      <c r="C23" s="350"/>
      <c r="D23" s="350"/>
      <c r="E23" s="350"/>
      <c r="F23" s="351"/>
      <c r="G23" s="127" t="str">
        <f>BILANCA!C69</f>
        <v>1</v>
      </c>
      <c r="H23" s="275">
        <f>BILANCA!D69</f>
        <v>62723.199999999997</v>
      </c>
      <c r="I23" s="275">
        <f>BILANCA!E69</f>
        <v>93097.969999999987</v>
      </c>
      <c r="J23" s="5"/>
      <c r="K23" s="5"/>
      <c r="L23" s="5"/>
      <c r="M23" s="5"/>
      <c r="N23" s="5"/>
      <c r="O23" s="5"/>
      <c r="P23" s="5"/>
      <c r="Q23" s="5"/>
      <c r="R23" s="5"/>
      <c r="S23" s="5"/>
      <c r="T23" s="5"/>
      <c r="U23" s="5"/>
      <c r="V23" s="5"/>
      <c r="W23" s="5"/>
    </row>
    <row r="24" spans="1:23" ht="12.75" customHeight="1" x14ac:dyDescent="0.35">
      <c r="A24" s="342"/>
      <c r="B24" s="349" t="str">
        <f>BILANCA!B177</f>
        <v xml:space="preserve">Obveze (šifre 23+24+25+26+27+29) </v>
      </c>
      <c r="C24" s="350"/>
      <c r="D24" s="350"/>
      <c r="E24" s="350"/>
      <c r="F24" s="351"/>
      <c r="G24" s="127" t="str">
        <f>BILANCA!C177</f>
        <v>2</v>
      </c>
      <c r="H24" s="275">
        <f>BILANCA!D177</f>
        <v>68375.73</v>
      </c>
      <c r="I24" s="275">
        <f>BILANCA!E177</f>
        <v>58870.999999999971</v>
      </c>
      <c r="J24" s="5"/>
      <c r="K24" s="5"/>
      <c r="L24" s="5"/>
      <c r="M24" s="5"/>
      <c r="N24" s="5"/>
      <c r="O24" s="5"/>
      <c r="P24" s="5"/>
      <c r="Q24" s="5"/>
      <c r="R24" s="5"/>
      <c r="S24" s="5"/>
      <c r="T24" s="5"/>
      <c r="U24" s="5"/>
      <c r="V24" s="5"/>
      <c r="W24" s="5"/>
    </row>
    <row r="25" spans="1:23" ht="12.75" customHeight="1" x14ac:dyDescent="0.35">
      <c r="A25" s="343"/>
      <c r="B25" s="352" t="str">
        <f>BILANCA!B251</f>
        <v>Vlastiti izvori (šifre 91 + 922 - 93 + 96 + 97)</v>
      </c>
      <c r="C25" s="353"/>
      <c r="D25" s="353"/>
      <c r="E25" s="353"/>
      <c r="F25" s="354"/>
      <c r="G25" s="128" t="str">
        <f>BILANCA!C251</f>
        <v>9</v>
      </c>
      <c r="H25" s="275">
        <f>BILANCA!D251</f>
        <v>70771.900000000009</v>
      </c>
      <c r="I25" s="275">
        <f>BILANCA!E251</f>
        <v>96008.7</v>
      </c>
      <c r="J25" s="5"/>
      <c r="K25" s="5"/>
      <c r="L25" s="5"/>
      <c r="M25" s="5"/>
      <c r="N25" s="5"/>
      <c r="O25" s="5"/>
      <c r="P25" s="5"/>
      <c r="Q25" s="5"/>
      <c r="R25" s="5"/>
      <c r="S25" s="5"/>
      <c r="T25" s="5"/>
      <c r="U25" s="5"/>
      <c r="V25" s="5"/>
      <c r="W25" s="5"/>
    </row>
    <row r="26" spans="1:23" ht="46.5" x14ac:dyDescent="0.3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3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43"/>
      <c r="B31" s="352" t="str">
        <f>'RAS-funkcijski'!B141</f>
        <v>Kontrolni zbroj (šifre 01+02+03+04+05+06+07+08+09+10)</v>
      </c>
      <c r="C31" s="353"/>
      <c r="D31" s="353"/>
      <c r="E31" s="353"/>
      <c r="F31" s="354"/>
      <c r="G31" s="128" t="str">
        <f>'RAS-funkcijski'!C141</f>
        <v>R1</v>
      </c>
      <c r="H31" s="275">
        <f>'RAS-funkcijski'!D141</f>
        <v>709021.18</v>
      </c>
      <c r="I31" s="275">
        <f>'RAS-funkcijski'!E141</f>
        <v>796658.15</v>
      </c>
      <c r="J31" s="5"/>
      <c r="K31" s="5"/>
      <c r="L31" s="5"/>
      <c r="M31" s="5"/>
      <c r="N31" s="5"/>
      <c r="O31" s="5"/>
      <c r="P31" s="5"/>
      <c r="Q31" s="5"/>
      <c r="R31" s="5"/>
      <c r="S31" s="5"/>
      <c r="T31" s="5"/>
      <c r="U31" s="5"/>
      <c r="V31" s="5"/>
      <c r="W31" s="5"/>
    </row>
    <row r="32" spans="1:23" ht="29.25" customHeight="1" x14ac:dyDescent="0.3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35">
      <c r="A33" s="341" t="s">
        <v>1982</v>
      </c>
      <c r="B33" s="355" t="str">
        <f>'P-VRIO'!B5</f>
        <v>Promjene u vrijednosti i obujmu imovine (šifre 91511+91512)</v>
      </c>
      <c r="C33" s="356"/>
      <c r="D33" s="356"/>
      <c r="E33" s="356"/>
      <c r="F33" s="357"/>
      <c r="G33" s="126" t="str">
        <f>'P-VRIO'!C5</f>
        <v>9151</v>
      </c>
      <c r="H33" s="275">
        <f>'P-VRIO'!D5</f>
        <v>0</v>
      </c>
      <c r="I33" s="275">
        <f>'P-VRIO'!E5</f>
        <v>17975.900000000001</v>
      </c>
      <c r="J33" s="5"/>
      <c r="K33" s="5"/>
      <c r="L33" s="5"/>
      <c r="M33" s="5"/>
      <c r="N33" s="5"/>
      <c r="O33" s="5"/>
      <c r="P33" s="5"/>
      <c r="Q33" s="5"/>
      <c r="R33" s="5"/>
      <c r="S33" s="5"/>
      <c r="T33" s="5"/>
      <c r="U33" s="5"/>
      <c r="V33" s="5"/>
      <c r="W33" s="5"/>
    </row>
    <row r="34" spans="1:23" ht="12.75" customHeight="1" x14ac:dyDescent="0.3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35">
      <c r="A38" s="341" t="s">
        <v>1983</v>
      </c>
      <c r="B38" s="360" t="str">
        <f>OBVEZE!B5</f>
        <v>Stanje obveza 1. siječnja (=stanju obveza iz Izvještaja o obvezama na 31. prosinca prethodne godine)</v>
      </c>
      <c r="C38" s="356"/>
      <c r="D38" s="356"/>
      <c r="E38" s="356"/>
      <c r="F38" s="357"/>
      <c r="G38" s="126" t="str">
        <f>OBVEZE!C5</f>
        <v>V001</v>
      </c>
      <c r="H38" s="275">
        <f>OBVEZE!D5</f>
        <v>68375.73</v>
      </c>
      <c r="I38" s="275" t="s">
        <v>1994</v>
      </c>
      <c r="J38" s="5"/>
      <c r="K38" s="5"/>
      <c r="L38" s="5"/>
      <c r="M38" s="5"/>
      <c r="N38" s="5"/>
      <c r="O38" s="5"/>
      <c r="P38" s="5"/>
      <c r="Q38" s="5"/>
      <c r="R38" s="5"/>
      <c r="S38" s="5"/>
      <c r="T38" s="5"/>
      <c r="U38" s="5"/>
      <c r="V38" s="5"/>
      <c r="W38" s="5"/>
    </row>
    <row r="39" spans="1:23" ht="12.75" customHeight="1" x14ac:dyDescent="0.35">
      <c r="A39" s="342"/>
      <c r="B39" s="349" t="str">
        <f>OBVEZE!B44</f>
        <v>Stanje obveza na kraju izvještajnog razdoblja (šifre V001+V002-V004) i (šifre V007+V009)</v>
      </c>
      <c r="C39" s="350"/>
      <c r="D39" s="350"/>
      <c r="E39" s="350"/>
      <c r="F39" s="351"/>
      <c r="G39" s="127" t="str">
        <f>OBVEZE!C44</f>
        <v>V006</v>
      </c>
      <c r="H39" s="275" t="s">
        <v>1994</v>
      </c>
      <c r="I39" s="275">
        <f>OBVEZE!D44</f>
        <v>58871</v>
      </c>
      <c r="J39" s="5"/>
      <c r="K39" s="5"/>
      <c r="L39" s="5"/>
      <c r="M39" s="5"/>
      <c r="N39" s="5"/>
      <c r="O39" s="5"/>
      <c r="P39" s="5"/>
      <c r="Q39" s="5"/>
      <c r="R39" s="5"/>
      <c r="S39" s="5"/>
      <c r="T39" s="5"/>
      <c r="U39" s="5"/>
      <c r="V39" s="5"/>
      <c r="W39" s="5"/>
    </row>
    <row r="40" spans="1:23" ht="12.75" customHeight="1" x14ac:dyDescent="0.3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3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58871</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61" sqref="E661"/>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70" t="s">
        <v>6</v>
      </c>
      <c r="B2" s="371"/>
      <c r="C2" s="371"/>
      <c r="D2" s="371"/>
      <c r="E2" s="371"/>
      <c r="F2" s="371"/>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2" t="s">
        <v>14</v>
      </c>
      <c r="B5" s="373"/>
      <c r="C5" s="166"/>
      <c r="D5" s="52"/>
      <c r="E5" s="52"/>
      <c r="F5" s="44"/>
    </row>
    <row r="6" spans="1:24" ht="12.75" customHeight="1" x14ac:dyDescent="0.35">
      <c r="A6" s="63">
        <v>6</v>
      </c>
      <c r="B6" s="220" t="s">
        <v>15</v>
      </c>
      <c r="C6" s="247" t="s">
        <v>16</v>
      </c>
      <c r="D6" s="60">
        <f>D7+D43+D49+D82+D106+D125+D134+D140</f>
        <v>647913.86</v>
      </c>
      <c r="E6" s="60">
        <f>E7+E43+E49+E82+E106+E125+E134+E140</f>
        <v>836537.65</v>
      </c>
      <c r="F6" s="45">
        <f t="shared" ref="F6:F132" si="0">IF(D6&lt;&gt;0,IF(E6/D6&gt;=100,"&gt;&gt;100",E6/D6*100),"-")</f>
        <v>129.1124795509082</v>
      </c>
    </row>
    <row r="7" spans="1:24" ht="12.75" customHeight="1" x14ac:dyDescent="0.35">
      <c r="A7" s="63">
        <v>61</v>
      </c>
      <c r="B7" s="220" t="s">
        <v>17</v>
      </c>
      <c r="C7" s="247" t="s">
        <v>18</v>
      </c>
      <c r="D7" s="60">
        <f>D8+D17+D23+D29+D36+D39</f>
        <v>0</v>
      </c>
      <c r="E7" s="60">
        <f>E8+E17+E23+E29+E36+E39</f>
        <v>0</v>
      </c>
      <c r="F7" s="45" t="str">
        <f t="shared" si="0"/>
        <v>-</v>
      </c>
    </row>
    <row r="8" spans="1:24" ht="12.75" customHeight="1" x14ac:dyDescent="0.35">
      <c r="A8" s="63">
        <v>611</v>
      </c>
      <c r="B8" s="220" t="s">
        <v>19</v>
      </c>
      <c r="C8" s="247" t="s">
        <v>20</v>
      </c>
      <c r="D8" s="60">
        <f>SUM(D9:D14)-D15-D16</f>
        <v>0</v>
      </c>
      <c r="E8" s="60">
        <f>SUM(E9:E14)-E15-E16</f>
        <v>0</v>
      </c>
      <c r="F8" s="45" t="str">
        <f t="shared" si="0"/>
        <v>-</v>
      </c>
    </row>
    <row r="9" spans="1:24" ht="12.75" customHeight="1" x14ac:dyDescent="0.35">
      <c r="A9" s="63">
        <v>6111</v>
      </c>
      <c r="B9" s="65" t="s">
        <v>21</v>
      </c>
      <c r="C9" s="247" t="s">
        <v>22</v>
      </c>
      <c r="D9" s="194">
        <v>0</v>
      </c>
      <c r="E9" s="194">
        <v>0</v>
      </c>
      <c r="F9" s="45" t="str">
        <f t="shared" si="0"/>
        <v>-</v>
      </c>
    </row>
    <row r="10" spans="1:24" ht="12.75" customHeight="1" x14ac:dyDescent="0.35">
      <c r="A10" s="63">
        <v>6112</v>
      </c>
      <c r="B10" s="65" t="s">
        <v>23</v>
      </c>
      <c r="C10" s="247" t="s">
        <v>24</v>
      </c>
      <c r="D10" s="194">
        <v>0</v>
      </c>
      <c r="E10" s="194">
        <v>0</v>
      </c>
      <c r="F10" s="45" t="str">
        <f t="shared" si="0"/>
        <v>-</v>
      </c>
    </row>
    <row r="11" spans="1:24" ht="12.75" customHeight="1" x14ac:dyDescent="0.35">
      <c r="A11" s="63">
        <v>6113</v>
      </c>
      <c r="B11" s="65" t="s">
        <v>25</v>
      </c>
      <c r="C11" s="247" t="s">
        <v>26</v>
      </c>
      <c r="D11" s="194">
        <v>0</v>
      </c>
      <c r="E11" s="194">
        <v>0</v>
      </c>
      <c r="F11" s="45" t="str">
        <f t="shared" si="0"/>
        <v>-</v>
      </c>
    </row>
    <row r="12" spans="1:24" ht="12.75" customHeight="1" x14ac:dyDescent="0.35">
      <c r="A12" s="63">
        <v>6114</v>
      </c>
      <c r="B12" s="65" t="s">
        <v>27</v>
      </c>
      <c r="C12" s="247" t="s">
        <v>28</v>
      </c>
      <c r="D12" s="194">
        <v>0</v>
      </c>
      <c r="E12" s="194">
        <v>0</v>
      </c>
      <c r="F12" s="45" t="str">
        <f t="shared" si="0"/>
        <v>-</v>
      </c>
    </row>
    <row r="13" spans="1:24" ht="12.75" customHeight="1" x14ac:dyDescent="0.35">
      <c r="A13" s="63">
        <v>6115</v>
      </c>
      <c r="B13" s="65" t="s">
        <v>29</v>
      </c>
      <c r="C13" s="247" t="s">
        <v>30</v>
      </c>
      <c r="D13" s="194">
        <v>0</v>
      </c>
      <c r="E13" s="194">
        <v>0</v>
      </c>
      <c r="F13" s="45" t="str">
        <f t="shared" si="0"/>
        <v>-</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0</v>
      </c>
      <c r="E15" s="194">
        <v>0</v>
      </c>
      <c r="F15" s="45" t="str">
        <f t="shared" si="0"/>
        <v>-</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0</v>
      </c>
      <c r="E23" s="60">
        <f t="shared" si="2"/>
        <v>0</v>
      </c>
      <c r="F23" s="45" t="str">
        <f t="shared" si="0"/>
        <v>-</v>
      </c>
    </row>
    <row r="24" spans="1:6" ht="12.75" customHeight="1" x14ac:dyDescent="0.35">
      <c r="A24" s="63">
        <v>6131</v>
      </c>
      <c r="B24" s="65" t="s">
        <v>51</v>
      </c>
      <c r="C24" s="247" t="s">
        <v>52</v>
      </c>
      <c r="D24" s="194">
        <v>0</v>
      </c>
      <c r="E24" s="194">
        <v>0</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0</v>
      </c>
      <c r="E27" s="194">
        <v>0</v>
      </c>
      <c r="F27" s="45" t="str">
        <f t="shared" si="0"/>
        <v>-</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0</v>
      </c>
      <c r="E29" s="60">
        <f>SUM(E30:E35)</f>
        <v>0</v>
      </c>
      <c r="F29" s="45" t="str">
        <f t="shared" si="0"/>
        <v>-</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0</v>
      </c>
      <c r="E31" s="194">
        <v>0</v>
      </c>
      <c r="F31" s="45" t="str">
        <f t="shared" si="0"/>
        <v>-</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423980.19</v>
      </c>
      <c r="E49" s="60">
        <f>E50+E53+E58+E61+E64+E68+E71+E74+E77</f>
        <v>350383.06</v>
      </c>
      <c r="F49" s="45">
        <f t="shared" si="0"/>
        <v>82.64137529633166</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0</v>
      </c>
      <c r="E58" s="60">
        <f t="shared" si="9"/>
        <v>0</v>
      </c>
      <c r="F58" s="45" t="str">
        <f t="shared" si="0"/>
        <v>-</v>
      </c>
    </row>
    <row r="59" spans="1:6" ht="11.65" x14ac:dyDescent="0.35">
      <c r="A59" s="63">
        <v>6331</v>
      </c>
      <c r="B59" s="65" t="s">
        <v>121</v>
      </c>
      <c r="C59" s="247" t="s">
        <v>122</v>
      </c>
      <c r="D59" s="194">
        <v>0</v>
      </c>
      <c r="E59" s="194">
        <v>0</v>
      </c>
      <c r="F59" s="45" t="str">
        <f t="shared" si="0"/>
        <v>-</v>
      </c>
    </row>
    <row r="60" spans="1:6" ht="11.65" x14ac:dyDescent="0.35">
      <c r="A60" s="63">
        <v>6332</v>
      </c>
      <c r="B60" s="65" t="s">
        <v>123</v>
      </c>
      <c r="C60" s="247" t="s">
        <v>124</v>
      </c>
      <c r="D60" s="194">
        <v>0</v>
      </c>
      <c r="E60" s="194">
        <v>0</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0</v>
      </c>
      <c r="E64" s="60">
        <f>SUM(E65:E67)</f>
        <v>0</v>
      </c>
      <c r="F64" s="45" t="str">
        <f t="shared" si="0"/>
        <v>-</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c r="E67" s="192">
        <v>0</v>
      </c>
      <c r="F67" s="71" t="str">
        <f t="shared" si="0"/>
        <v>-</v>
      </c>
    </row>
    <row r="68" spans="1:6" ht="23.25" x14ac:dyDescent="0.35">
      <c r="A68" s="63" t="s">
        <v>139</v>
      </c>
      <c r="B68" s="183" t="s">
        <v>140</v>
      </c>
      <c r="C68" s="247" t="s">
        <v>139</v>
      </c>
      <c r="D68" s="60">
        <f t="shared" ref="D68:E68" si="11">SUM(D69:D70)</f>
        <v>29036.81</v>
      </c>
      <c r="E68" s="60">
        <f t="shared" si="11"/>
        <v>0</v>
      </c>
      <c r="F68" s="45">
        <f t="shared" si="0"/>
        <v>0</v>
      </c>
    </row>
    <row r="69" spans="1:6" ht="12.75" customHeight="1" x14ac:dyDescent="0.35">
      <c r="A69" s="63" t="s">
        <v>141</v>
      </c>
      <c r="B69" s="64" t="s">
        <v>142</v>
      </c>
      <c r="C69" s="247" t="s">
        <v>141</v>
      </c>
      <c r="D69" s="194">
        <v>29036.81</v>
      </c>
      <c r="E69" s="194">
        <v>0</v>
      </c>
      <c r="F69" s="45">
        <f t="shared" si="0"/>
        <v>0</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394943.38</v>
      </c>
      <c r="E74" s="60">
        <f t="shared" si="13"/>
        <v>350383.06</v>
      </c>
      <c r="F74" s="45">
        <f t="shared" si="0"/>
        <v>88.717289045331</v>
      </c>
    </row>
    <row r="75" spans="1:6" ht="12.75" customHeight="1" x14ac:dyDescent="0.35">
      <c r="A75" s="63" t="s">
        <v>153</v>
      </c>
      <c r="B75" s="65" t="s">
        <v>154</v>
      </c>
      <c r="C75" s="247" t="s">
        <v>153</v>
      </c>
      <c r="D75" s="194">
        <v>382198.14</v>
      </c>
      <c r="E75" s="194">
        <v>350383.06</v>
      </c>
      <c r="F75" s="45">
        <f t="shared" si="0"/>
        <v>91.675762733957839</v>
      </c>
    </row>
    <row r="76" spans="1:6" ht="12.75" customHeight="1" x14ac:dyDescent="0.35">
      <c r="A76" s="63" t="s">
        <v>155</v>
      </c>
      <c r="B76" s="65" t="s">
        <v>156</v>
      </c>
      <c r="C76" s="247" t="s">
        <v>155</v>
      </c>
      <c r="D76" s="194">
        <v>12745.24</v>
      </c>
      <c r="E76" s="194">
        <v>0</v>
      </c>
      <c r="F76" s="45">
        <f t="shared" si="0"/>
        <v>0</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0</v>
      </c>
      <c r="E82" s="60">
        <f t="shared" si="15"/>
        <v>0</v>
      </c>
      <c r="F82" s="45" t="str">
        <f t="shared" si="0"/>
        <v>-</v>
      </c>
    </row>
    <row r="83" spans="1:6" ht="12.75" customHeight="1" x14ac:dyDescent="0.35">
      <c r="A83" s="63">
        <v>641</v>
      </c>
      <c r="B83" s="64" t="s">
        <v>169</v>
      </c>
      <c r="C83" s="247" t="s">
        <v>170</v>
      </c>
      <c r="D83" s="60">
        <f t="shared" ref="D83:E83" si="16">SUM(D84:D90)</f>
        <v>0</v>
      </c>
      <c r="E83" s="60">
        <f t="shared" si="16"/>
        <v>0</v>
      </c>
      <c r="F83" s="45" t="str">
        <f t="shared" si="0"/>
        <v>-</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0</v>
      </c>
      <c r="E85" s="194">
        <v>0</v>
      </c>
      <c r="F85" s="45" t="str">
        <f t="shared" si="0"/>
        <v>-</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0</v>
      </c>
      <c r="E91" s="60">
        <f t="shared" si="17"/>
        <v>0</v>
      </c>
      <c r="F91" s="45" t="str">
        <f t="shared" si="0"/>
        <v>-</v>
      </c>
    </row>
    <row r="92" spans="1:6" ht="12.75" customHeight="1" x14ac:dyDescent="0.35">
      <c r="A92" s="63">
        <v>6421</v>
      </c>
      <c r="B92" s="64" t="s">
        <v>187</v>
      </c>
      <c r="C92" s="247" t="s">
        <v>188</v>
      </c>
      <c r="D92" s="194">
        <v>0</v>
      </c>
      <c r="E92" s="194">
        <v>0</v>
      </c>
      <c r="F92" s="45" t="str">
        <f t="shared" si="0"/>
        <v>-</v>
      </c>
    </row>
    <row r="93" spans="1:6" ht="12.75" customHeight="1" x14ac:dyDescent="0.35">
      <c r="A93" s="63">
        <v>6422</v>
      </c>
      <c r="B93" s="64" t="s">
        <v>189</v>
      </c>
      <c r="C93" s="247" t="s">
        <v>190</v>
      </c>
      <c r="D93" s="194">
        <v>0</v>
      </c>
      <c r="E93" s="194">
        <v>0</v>
      </c>
      <c r="F93" s="45" t="str">
        <f t="shared" si="0"/>
        <v>-</v>
      </c>
    </row>
    <row r="94" spans="1:6" ht="12.75" customHeight="1" x14ac:dyDescent="0.35">
      <c r="A94" s="63">
        <v>6423</v>
      </c>
      <c r="B94" s="64" t="s">
        <v>191</v>
      </c>
      <c r="C94" s="247" t="s">
        <v>192</v>
      </c>
      <c r="D94" s="194">
        <v>0</v>
      </c>
      <c r="E94" s="194">
        <v>0</v>
      </c>
      <c r="F94" s="45" t="str">
        <f t="shared" si="0"/>
        <v>-</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0</v>
      </c>
      <c r="E97" s="194">
        <v>0</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0</v>
      </c>
      <c r="E106" s="60">
        <f>E107+E112+E120+E124</f>
        <v>0</v>
      </c>
      <c r="F106" s="45" t="str">
        <f t="shared" si="0"/>
        <v>-</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0</v>
      </c>
      <c r="E111" s="194">
        <v>0</v>
      </c>
      <c r="F111" s="45" t="str">
        <f t="shared" si="0"/>
        <v>-</v>
      </c>
    </row>
    <row r="112" spans="1:6" ht="12.75" customHeight="1" x14ac:dyDescent="0.35">
      <c r="A112" s="63">
        <v>652</v>
      </c>
      <c r="B112" s="64" t="s">
        <v>227</v>
      </c>
      <c r="C112" s="247" t="s">
        <v>228</v>
      </c>
      <c r="D112" s="60">
        <f t="shared" ref="D112:E112" si="20">SUM(D113:D119)</f>
        <v>0</v>
      </c>
      <c r="E112" s="60">
        <f t="shared" si="20"/>
        <v>0</v>
      </c>
      <c r="F112" s="45" t="str">
        <f t="shared" si="0"/>
        <v>-</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0</v>
      </c>
      <c r="E115" s="194">
        <v>0</v>
      </c>
      <c r="F115" s="45" t="str">
        <f t="shared" si="0"/>
        <v>-</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0</v>
      </c>
      <c r="E117" s="194">
        <v>0</v>
      </c>
      <c r="F117" s="45" t="str">
        <f t="shared" si="0"/>
        <v>-</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0</v>
      </c>
      <c r="E120" s="60">
        <f t="shared" si="21"/>
        <v>0</v>
      </c>
      <c r="F120" s="45" t="str">
        <f t="shared" si="0"/>
        <v>-</v>
      </c>
    </row>
    <row r="121" spans="1:6" ht="12.75" customHeight="1" x14ac:dyDescent="0.35">
      <c r="A121" s="63">
        <v>6531</v>
      </c>
      <c r="B121" s="64" t="s">
        <v>245</v>
      </c>
      <c r="C121" s="247" t="s">
        <v>246</v>
      </c>
      <c r="D121" s="194">
        <v>0</v>
      </c>
      <c r="E121" s="194">
        <v>0</v>
      </c>
      <c r="F121" s="45" t="str">
        <f t="shared" si="0"/>
        <v>-</v>
      </c>
    </row>
    <row r="122" spans="1:6" ht="12.75" customHeight="1" x14ac:dyDescent="0.35">
      <c r="A122" s="63">
        <v>6532</v>
      </c>
      <c r="B122" s="64" t="s">
        <v>247</v>
      </c>
      <c r="C122" s="247" t="s">
        <v>248</v>
      </c>
      <c r="D122" s="194">
        <v>0</v>
      </c>
      <c r="E122" s="194">
        <v>0</v>
      </c>
      <c r="F122" s="45" t="str">
        <f t="shared" si="0"/>
        <v>-</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c r="E124" s="192">
        <v>0</v>
      </c>
      <c r="F124" s="71" t="str">
        <f t="shared" si="0"/>
        <v>-</v>
      </c>
    </row>
    <row r="125" spans="1:6" ht="23.25" x14ac:dyDescent="0.35">
      <c r="A125" s="63">
        <v>66</v>
      </c>
      <c r="B125" s="182" t="s">
        <v>253</v>
      </c>
      <c r="C125" s="247" t="s">
        <v>254</v>
      </c>
      <c r="D125" s="60">
        <f t="shared" ref="D125:E125" si="22">D126+D129</f>
        <v>0</v>
      </c>
      <c r="E125" s="60">
        <f t="shared" si="22"/>
        <v>0</v>
      </c>
      <c r="F125" s="45" t="str">
        <f t="shared" si="0"/>
        <v>-</v>
      </c>
    </row>
    <row r="126" spans="1:6" ht="12.75" customHeight="1" x14ac:dyDescent="0.35">
      <c r="A126" s="63">
        <v>661</v>
      </c>
      <c r="B126" s="65" t="s">
        <v>255</v>
      </c>
      <c r="C126" s="247" t="s">
        <v>256</v>
      </c>
      <c r="D126" s="60">
        <f t="shared" ref="D126:E126" si="23">SUM(D127:D128)</f>
        <v>0</v>
      </c>
      <c r="E126" s="60">
        <f t="shared" si="23"/>
        <v>0</v>
      </c>
      <c r="F126" s="45" t="str">
        <f t="shared" si="0"/>
        <v>-</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0</v>
      </c>
      <c r="E128" s="194">
        <v>0</v>
      </c>
      <c r="F128" s="45" t="str">
        <f t="shared" si="0"/>
        <v>-</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223933.67</v>
      </c>
      <c r="E134" s="60">
        <f t="shared" si="25"/>
        <v>486154.59</v>
      </c>
      <c r="F134" s="45">
        <f t="shared" ref="F134:F229" si="26">IF(D134&lt;&gt;0,IF(E134/D134&gt;=100,"&gt;&gt;100",E134/D134*100),"-")</f>
        <v>217.09758519118631</v>
      </c>
    </row>
    <row r="135" spans="1:6" ht="23.25" x14ac:dyDescent="0.35">
      <c r="A135" s="63">
        <v>671</v>
      </c>
      <c r="B135" s="182" t="s">
        <v>273</v>
      </c>
      <c r="C135" s="247" t="s">
        <v>274</v>
      </c>
      <c r="D135" s="60">
        <f t="shared" ref="D135:E135" si="27">SUM(D136:D138)</f>
        <v>223933.67</v>
      </c>
      <c r="E135" s="60">
        <f t="shared" si="27"/>
        <v>486154.59</v>
      </c>
      <c r="F135" s="45">
        <f t="shared" si="26"/>
        <v>217.09758519118631</v>
      </c>
    </row>
    <row r="136" spans="1:6" ht="12.75" customHeight="1" x14ac:dyDescent="0.35">
      <c r="A136" s="63">
        <v>6711</v>
      </c>
      <c r="B136" s="65" t="s">
        <v>275</v>
      </c>
      <c r="C136" s="247" t="s">
        <v>276</v>
      </c>
      <c r="D136" s="194">
        <v>211095.35</v>
      </c>
      <c r="E136" s="194">
        <v>482821.39</v>
      </c>
      <c r="F136" s="45">
        <f t="shared" si="26"/>
        <v>228.72194484625075</v>
      </c>
    </row>
    <row r="137" spans="1:6" ht="23.25" x14ac:dyDescent="0.35">
      <c r="A137" s="63">
        <v>6712</v>
      </c>
      <c r="B137" s="182" t="s">
        <v>277</v>
      </c>
      <c r="C137" s="247" t="s">
        <v>278</v>
      </c>
      <c r="D137" s="194">
        <v>12838.32</v>
      </c>
      <c r="E137" s="194">
        <v>3333.2</v>
      </c>
      <c r="F137" s="45">
        <f t="shared" si="26"/>
        <v>25.962898572398878</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0</v>
      </c>
      <c r="E140" s="60">
        <f t="shared" si="28"/>
        <v>0</v>
      </c>
      <c r="F140" s="45" t="str">
        <f t="shared" si="26"/>
        <v>-</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0</v>
      </c>
      <c r="E151" s="194">
        <v>0</v>
      </c>
      <c r="F151" s="45" t="str">
        <f t="shared" si="26"/>
        <v>-</v>
      </c>
    </row>
    <row r="152" spans="1:6" ht="12.75" customHeight="1" x14ac:dyDescent="0.35">
      <c r="A152" s="63">
        <v>3</v>
      </c>
      <c r="B152" s="64" t="s">
        <v>307</v>
      </c>
      <c r="C152" s="247" t="s">
        <v>13</v>
      </c>
      <c r="D152" s="60">
        <f>D153+D164+D202+D221+D230+D262+D273</f>
        <v>683437.62</v>
      </c>
      <c r="E152" s="60">
        <f>E153+E164+E202+E221+E230+E262+E273</f>
        <v>793324.95</v>
      </c>
      <c r="F152" s="45">
        <f t="shared" si="26"/>
        <v>116.07861885039338</v>
      </c>
    </row>
    <row r="153" spans="1:6" ht="12.75" customHeight="1" x14ac:dyDescent="0.35">
      <c r="A153" s="63">
        <v>31</v>
      </c>
      <c r="B153" s="64" t="s">
        <v>308</v>
      </c>
      <c r="C153" s="247" t="s">
        <v>309</v>
      </c>
      <c r="D153" s="60">
        <f t="shared" ref="D153:E153" si="30">D154+D159+D160</f>
        <v>545989.54</v>
      </c>
      <c r="E153" s="60">
        <f t="shared" si="30"/>
        <v>681405.54999999993</v>
      </c>
      <c r="F153" s="45">
        <f t="shared" si="26"/>
        <v>124.80194217640137</v>
      </c>
    </row>
    <row r="154" spans="1:6" ht="12.75" customHeight="1" x14ac:dyDescent="0.35">
      <c r="A154" s="63">
        <v>311</v>
      </c>
      <c r="B154" s="64" t="s">
        <v>310</v>
      </c>
      <c r="C154" s="247" t="s">
        <v>311</v>
      </c>
      <c r="D154" s="60">
        <f t="shared" ref="D154:E154" si="31">SUM(D155:D158)</f>
        <v>439788.39</v>
      </c>
      <c r="E154" s="60">
        <f t="shared" si="31"/>
        <v>546264.23</v>
      </c>
      <c r="F154" s="45">
        <f t="shared" si="26"/>
        <v>124.21069824057882</v>
      </c>
    </row>
    <row r="155" spans="1:6" ht="12.75" customHeight="1" x14ac:dyDescent="0.35">
      <c r="A155" s="63">
        <v>3111</v>
      </c>
      <c r="B155" s="64" t="s">
        <v>312</v>
      </c>
      <c r="C155" s="247" t="s">
        <v>313</v>
      </c>
      <c r="D155" s="194">
        <v>439788.39</v>
      </c>
      <c r="E155" s="194">
        <v>546264.23</v>
      </c>
      <c r="F155" s="45">
        <f t="shared" si="26"/>
        <v>124.21069824057882</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38647.99</v>
      </c>
      <c r="E159" s="194">
        <v>48222.36</v>
      </c>
      <c r="F159" s="45">
        <f t="shared" si="26"/>
        <v>124.77326763953313</v>
      </c>
    </row>
    <row r="160" spans="1:6" ht="12.75" customHeight="1" x14ac:dyDescent="0.35">
      <c r="A160" s="63">
        <v>313</v>
      </c>
      <c r="B160" s="65" t="s">
        <v>322</v>
      </c>
      <c r="C160" s="247" t="s">
        <v>323</v>
      </c>
      <c r="D160" s="60">
        <f t="shared" ref="D160:E160" si="32">SUM(D161:D163)</f>
        <v>67553.16</v>
      </c>
      <c r="E160" s="60">
        <f t="shared" si="32"/>
        <v>86918.96</v>
      </c>
      <c r="F160" s="45">
        <f t="shared" si="26"/>
        <v>128.66749682768358</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67553.16</v>
      </c>
      <c r="E162" s="194">
        <v>86918.96</v>
      </c>
      <c r="F162" s="45">
        <f t="shared" si="26"/>
        <v>128.66749682768358</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137447.94</v>
      </c>
      <c r="E164" s="60">
        <f>E165+E170+E178+E188+E189+E194</f>
        <v>111919.37999999999</v>
      </c>
      <c r="F164" s="45">
        <f t="shared" si="26"/>
        <v>81.426742372421145</v>
      </c>
    </row>
    <row r="165" spans="1:6" ht="12.75" customHeight="1" x14ac:dyDescent="0.35">
      <c r="A165" s="63">
        <v>321</v>
      </c>
      <c r="B165" s="64" t="s">
        <v>332</v>
      </c>
      <c r="C165" s="247" t="s">
        <v>333</v>
      </c>
      <c r="D165" s="60">
        <f t="shared" ref="D165:E165" si="33">SUM(D166:D169)</f>
        <v>41311.19</v>
      </c>
      <c r="E165" s="60">
        <f t="shared" si="33"/>
        <v>20608.28</v>
      </c>
      <c r="F165" s="45">
        <f t="shared" si="26"/>
        <v>49.885466867451647</v>
      </c>
    </row>
    <row r="166" spans="1:6" ht="12.75" customHeight="1" x14ac:dyDescent="0.35">
      <c r="A166" s="63">
        <v>3211</v>
      </c>
      <c r="B166" s="64" t="s">
        <v>334</v>
      </c>
      <c r="C166" s="247" t="s">
        <v>335</v>
      </c>
      <c r="D166" s="194">
        <v>18855.38</v>
      </c>
      <c r="E166" s="194">
        <v>4073.9</v>
      </c>
      <c r="F166" s="45">
        <f t="shared" si="26"/>
        <v>21.606034988422401</v>
      </c>
    </row>
    <row r="167" spans="1:6" ht="12.75" customHeight="1" x14ac:dyDescent="0.35">
      <c r="A167" s="63">
        <v>3212</v>
      </c>
      <c r="B167" s="64" t="s">
        <v>336</v>
      </c>
      <c r="C167" s="247" t="s">
        <v>337</v>
      </c>
      <c r="D167" s="194">
        <v>20385.310000000001</v>
      </c>
      <c r="E167" s="194">
        <v>16184.38</v>
      </c>
      <c r="F167" s="45">
        <f t="shared" si="26"/>
        <v>79.392366365780049</v>
      </c>
    </row>
    <row r="168" spans="1:6" ht="12.75" customHeight="1" x14ac:dyDescent="0.35">
      <c r="A168" s="63">
        <v>3213</v>
      </c>
      <c r="B168" s="64" t="s">
        <v>338</v>
      </c>
      <c r="C168" s="247" t="s">
        <v>339</v>
      </c>
      <c r="D168" s="194">
        <v>1945</v>
      </c>
      <c r="E168" s="194">
        <v>350</v>
      </c>
      <c r="F168" s="45">
        <f t="shared" si="26"/>
        <v>17.994858611825194</v>
      </c>
    </row>
    <row r="169" spans="1:6" ht="12.75" customHeight="1" x14ac:dyDescent="0.35">
      <c r="A169" s="63">
        <v>3214</v>
      </c>
      <c r="B169" s="64" t="s">
        <v>340</v>
      </c>
      <c r="C169" s="247" t="s">
        <v>341</v>
      </c>
      <c r="D169" s="194">
        <v>125.5</v>
      </c>
      <c r="E169" s="194">
        <v>0</v>
      </c>
      <c r="F169" s="45">
        <f t="shared" si="26"/>
        <v>0</v>
      </c>
    </row>
    <row r="170" spans="1:6" ht="12.75" customHeight="1" x14ac:dyDescent="0.35">
      <c r="A170" s="63">
        <v>322</v>
      </c>
      <c r="B170" s="64" t="s">
        <v>342</v>
      </c>
      <c r="C170" s="247" t="s">
        <v>343</v>
      </c>
      <c r="D170" s="60">
        <f t="shared" ref="D170:E170" si="34">SUM(D171:D177)</f>
        <v>9162.35</v>
      </c>
      <c r="E170" s="60">
        <f t="shared" si="34"/>
        <v>7259.39</v>
      </c>
      <c r="F170" s="45">
        <f t="shared" si="26"/>
        <v>79.230655890683067</v>
      </c>
    </row>
    <row r="171" spans="1:6" ht="12.75" customHeight="1" x14ac:dyDescent="0.35">
      <c r="A171" s="63">
        <v>3221</v>
      </c>
      <c r="B171" s="64" t="s">
        <v>344</v>
      </c>
      <c r="C171" s="247" t="s">
        <v>345</v>
      </c>
      <c r="D171" s="194">
        <v>3577.75</v>
      </c>
      <c r="E171" s="194">
        <v>5665.42</v>
      </c>
      <c r="F171" s="45">
        <f t="shared" si="26"/>
        <v>158.35147788414508</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2690.74</v>
      </c>
      <c r="E173" s="194">
        <v>1593.97</v>
      </c>
      <c r="F173" s="45">
        <f t="shared" si="26"/>
        <v>59.239094078208979</v>
      </c>
    </row>
    <row r="174" spans="1:6" ht="12.75" customHeight="1" x14ac:dyDescent="0.35">
      <c r="A174" s="63">
        <v>3224</v>
      </c>
      <c r="B174" s="65" t="s">
        <v>350</v>
      </c>
      <c r="C174" s="247" t="s">
        <v>351</v>
      </c>
      <c r="D174" s="194">
        <v>472.1</v>
      </c>
      <c r="E174" s="194">
        <v>0</v>
      </c>
      <c r="F174" s="45">
        <f t="shared" si="26"/>
        <v>0</v>
      </c>
    </row>
    <row r="175" spans="1:6" ht="12.75" customHeight="1" x14ac:dyDescent="0.35">
      <c r="A175" s="63">
        <v>3225</v>
      </c>
      <c r="B175" s="65" t="s">
        <v>352</v>
      </c>
      <c r="C175" s="247" t="s">
        <v>353</v>
      </c>
      <c r="D175" s="194">
        <v>2421.7600000000002</v>
      </c>
      <c r="E175" s="194">
        <v>0</v>
      </c>
      <c r="F175" s="45">
        <f t="shared" si="26"/>
        <v>0</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60197.120000000003</v>
      </c>
      <c r="E178" s="60">
        <f t="shared" si="35"/>
        <v>60553.659999999996</v>
      </c>
      <c r="F178" s="45">
        <f t="shared" si="26"/>
        <v>100.59228747156008</v>
      </c>
    </row>
    <row r="179" spans="1:6" ht="12.75" customHeight="1" x14ac:dyDescent="0.35">
      <c r="A179" s="63">
        <v>3231</v>
      </c>
      <c r="B179" s="65" t="s">
        <v>360</v>
      </c>
      <c r="C179" s="247" t="s">
        <v>361</v>
      </c>
      <c r="D179" s="194">
        <v>8497.7199999999993</v>
      </c>
      <c r="E179" s="194">
        <v>8181.3</v>
      </c>
      <c r="F179" s="45">
        <f t="shared" si="26"/>
        <v>96.27641296724299</v>
      </c>
    </row>
    <row r="180" spans="1:6" ht="12.75" customHeight="1" x14ac:dyDescent="0.35">
      <c r="A180" s="63">
        <v>3232</v>
      </c>
      <c r="B180" s="65" t="s">
        <v>362</v>
      </c>
      <c r="C180" s="247" t="s">
        <v>363</v>
      </c>
      <c r="D180" s="194">
        <v>2968.65</v>
      </c>
      <c r="E180" s="194">
        <v>5921.24</v>
      </c>
      <c r="F180" s="45">
        <f t="shared" si="26"/>
        <v>199.45901335623935</v>
      </c>
    </row>
    <row r="181" spans="1:6" ht="12.75" customHeight="1" x14ac:dyDescent="0.35">
      <c r="A181" s="63">
        <v>3233</v>
      </c>
      <c r="B181" s="65" t="s">
        <v>364</v>
      </c>
      <c r="C181" s="247" t="s">
        <v>365</v>
      </c>
      <c r="D181" s="194">
        <v>5465.54</v>
      </c>
      <c r="E181" s="194">
        <v>7579.13</v>
      </c>
      <c r="F181" s="45">
        <f t="shared" si="26"/>
        <v>138.67120174767726</v>
      </c>
    </row>
    <row r="182" spans="1:6" ht="12.75" customHeight="1" x14ac:dyDescent="0.35">
      <c r="A182" s="63">
        <v>3234</v>
      </c>
      <c r="B182" s="65" t="s">
        <v>366</v>
      </c>
      <c r="C182" s="247" t="s">
        <v>367</v>
      </c>
      <c r="D182" s="194">
        <v>155.16</v>
      </c>
      <c r="E182" s="194">
        <v>155.16</v>
      </c>
      <c r="F182" s="45">
        <f t="shared" si="26"/>
        <v>100</v>
      </c>
    </row>
    <row r="183" spans="1:6" ht="12.75" customHeight="1" x14ac:dyDescent="0.35">
      <c r="A183" s="63">
        <v>3235</v>
      </c>
      <c r="B183" s="64" t="s">
        <v>368</v>
      </c>
      <c r="C183" s="247" t="s">
        <v>369</v>
      </c>
      <c r="D183" s="194">
        <v>4399.79</v>
      </c>
      <c r="E183" s="194">
        <v>807.76</v>
      </c>
      <c r="F183" s="45">
        <f t="shared" si="26"/>
        <v>18.359058045952192</v>
      </c>
    </row>
    <row r="184" spans="1:6" ht="12.75" customHeight="1" x14ac:dyDescent="0.35">
      <c r="A184" s="63">
        <v>3236</v>
      </c>
      <c r="B184" s="64" t="s">
        <v>370</v>
      </c>
      <c r="C184" s="247" t="s">
        <v>371</v>
      </c>
      <c r="D184" s="194">
        <v>0</v>
      </c>
      <c r="E184" s="194">
        <v>0</v>
      </c>
      <c r="F184" s="45" t="str">
        <f t="shared" si="26"/>
        <v>-</v>
      </c>
    </row>
    <row r="185" spans="1:6" ht="12.75" customHeight="1" x14ac:dyDescent="0.35">
      <c r="A185" s="63">
        <v>3237</v>
      </c>
      <c r="B185" s="64" t="s">
        <v>372</v>
      </c>
      <c r="C185" s="247" t="s">
        <v>373</v>
      </c>
      <c r="D185" s="194">
        <v>21173.3</v>
      </c>
      <c r="E185" s="194">
        <v>12562.5</v>
      </c>
      <c r="F185" s="45">
        <f t="shared" si="26"/>
        <v>59.331799955604467</v>
      </c>
    </row>
    <row r="186" spans="1:6" ht="12.75" customHeight="1" x14ac:dyDescent="0.35">
      <c r="A186" s="63">
        <v>3238</v>
      </c>
      <c r="B186" s="64" t="s">
        <v>374</v>
      </c>
      <c r="C186" s="247" t="s">
        <v>375</v>
      </c>
      <c r="D186" s="194">
        <v>8733.1</v>
      </c>
      <c r="E186" s="194">
        <v>11572.5</v>
      </c>
      <c r="F186" s="45">
        <f t="shared" si="26"/>
        <v>132.51308241059877</v>
      </c>
    </row>
    <row r="187" spans="1:6" ht="12.75" customHeight="1" x14ac:dyDescent="0.35">
      <c r="A187" s="63">
        <v>3239</v>
      </c>
      <c r="B187" s="64" t="s">
        <v>376</v>
      </c>
      <c r="C187" s="247" t="s">
        <v>377</v>
      </c>
      <c r="D187" s="194">
        <v>8803.86</v>
      </c>
      <c r="E187" s="194">
        <v>13774.07</v>
      </c>
      <c r="F187" s="45">
        <f t="shared" si="26"/>
        <v>156.45489592065297</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c r="E190" s="192">
        <v>0</v>
      </c>
      <c r="F190" s="71" t="str">
        <f>IF(D190&lt;&gt;0,IF(E190/D190&gt;=100,"&gt;&gt;100",E190/D190*100),"-")</f>
        <v>-</v>
      </c>
    </row>
    <row r="191" spans="1:6" ht="12.75" customHeight="1" x14ac:dyDescent="0.35">
      <c r="A191" s="70" t="s">
        <v>384</v>
      </c>
      <c r="B191" s="65" t="s">
        <v>385</v>
      </c>
      <c r="C191" s="277" t="s">
        <v>384</v>
      </c>
      <c r="D191" s="192"/>
      <c r="E191" s="192">
        <v>0</v>
      </c>
      <c r="F191" s="71" t="str">
        <f>IF(D191&lt;&gt;0,IF(E191/D191&gt;=100,"&gt;&gt;100",E191/D191*100),"-")</f>
        <v>-</v>
      </c>
    </row>
    <row r="192" spans="1:6" ht="12.75" customHeight="1" x14ac:dyDescent="0.35">
      <c r="A192" s="70" t="s">
        <v>386</v>
      </c>
      <c r="B192" s="65" t="s">
        <v>387</v>
      </c>
      <c r="C192" s="277" t="s">
        <v>386</v>
      </c>
      <c r="D192" s="192"/>
      <c r="E192" s="192">
        <v>0</v>
      </c>
      <c r="F192" s="71" t="str">
        <f>IF(D192&lt;&gt;0,IF(E192/D192&gt;=100,"&gt;&gt;100",E192/D192*100),"-")</f>
        <v>-</v>
      </c>
    </row>
    <row r="193" spans="1:6" ht="12.75" customHeight="1" x14ac:dyDescent="0.35">
      <c r="A193" s="70" t="s">
        <v>388</v>
      </c>
      <c r="B193" s="65" t="s">
        <v>389</v>
      </c>
      <c r="C193" s="277" t="s">
        <v>388</v>
      </c>
      <c r="D193" s="192"/>
      <c r="E193" s="192">
        <v>0</v>
      </c>
      <c r="F193" s="71" t="str">
        <f>IF(D193&lt;&gt;0,IF(E193/D193&gt;=100,"&gt;&gt;100",E193/D193*100),"-")</f>
        <v>-</v>
      </c>
    </row>
    <row r="194" spans="1:6" ht="12.75" customHeight="1" x14ac:dyDescent="0.35">
      <c r="A194" s="63">
        <v>329</v>
      </c>
      <c r="B194" s="64" t="s">
        <v>390</v>
      </c>
      <c r="C194" s="247" t="s">
        <v>391</v>
      </c>
      <c r="D194" s="60">
        <f t="shared" ref="D194:E194" si="36">SUM(D195:D201)</f>
        <v>26777.279999999999</v>
      </c>
      <c r="E194" s="60">
        <f t="shared" si="36"/>
        <v>23498.050000000003</v>
      </c>
      <c r="F194" s="45">
        <f t="shared" si="26"/>
        <v>87.753685213733448</v>
      </c>
    </row>
    <row r="195" spans="1:6" ht="12.75" customHeight="1" x14ac:dyDescent="0.35">
      <c r="A195" s="63">
        <v>3291</v>
      </c>
      <c r="B195" s="183" t="s">
        <v>392</v>
      </c>
      <c r="C195" s="247" t="s">
        <v>393</v>
      </c>
      <c r="D195" s="194">
        <v>5469.12</v>
      </c>
      <c r="E195" s="194">
        <v>5469.12</v>
      </c>
      <c r="F195" s="45">
        <f t="shared" si="26"/>
        <v>100</v>
      </c>
    </row>
    <row r="196" spans="1:6" ht="12.75" customHeight="1" x14ac:dyDescent="0.35">
      <c r="A196" s="63">
        <v>3292</v>
      </c>
      <c r="B196" s="64" t="s">
        <v>394</v>
      </c>
      <c r="C196" s="247" t="s">
        <v>395</v>
      </c>
      <c r="D196" s="194">
        <v>9725.92</v>
      </c>
      <c r="E196" s="194">
        <v>10346.799999999999</v>
      </c>
      <c r="F196" s="45">
        <f t="shared" si="26"/>
        <v>106.38376626581341</v>
      </c>
    </row>
    <row r="197" spans="1:6" ht="12.75" customHeight="1" x14ac:dyDescent="0.35">
      <c r="A197" s="63">
        <v>3293</v>
      </c>
      <c r="B197" s="64" t="s">
        <v>396</v>
      </c>
      <c r="C197" s="247" t="s">
        <v>397</v>
      </c>
      <c r="D197" s="194">
        <v>7816.05</v>
      </c>
      <c r="E197" s="194">
        <v>4250.33</v>
      </c>
      <c r="F197" s="45">
        <f t="shared" si="26"/>
        <v>54.379513948861636</v>
      </c>
    </row>
    <row r="198" spans="1:6" ht="12.75" customHeight="1" x14ac:dyDescent="0.35">
      <c r="A198" s="63">
        <v>3294</v>
      </c>
      <c r="B198" s="64" t="s">
        <v>398</v>
      </c>
      <c r="C198" s="247" t="s">
        <v>399</v>
      </c>
      <c r="D198" s="194">
        <v>825.19</v>
      </c>
      <c r="E198" s="194">
        <v>1044.08</v>
      </c>
      <c r="F198" s="45">
        <f t="shared" si="26"/>
        <v>126.52601219113173</v>
      </c>
    </row>
    <row r="199" spans="1:6" ht="12.75" customHeight="1" x14ac:dyDescent="0.35">
      <c r="A199" s="63">
        <v>3295</v>
      </c>
      <c r="B199" s="64" t="s">
        <v>400</v>
      </c>
      <c r="C199" s="247" t="s">
        <v>401</v>
      </c>
      <c r="D199" s="194">
        <v>2016</v>
      </c>
      <c r="E199" s="194">
        <v>2387.7199999999998</v>
      </c>
      <c r="F199" s="45">
        <f t="shared" si="26"/>
        <v>118.43849206349206</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925</v>
      </c>
      <c r="E201" s="194">
        <v>0</v>
      </c>
      <c r="F201" s="45">
        <f t="shared" si="26"/>
        <v>0</v>
      </c>
    </row>
    <row r="202" spans="1:6" ht="12.75" customHeight="1" x14ac:dyDescent="0.35">
      <c r="A202" s="63">
        <v>34</v>
      </c>
      <c r="B202" s="183" t="s">
        <v>406</v>
      </c>
      <c r="C202" s="247" t="s">
        <v>407</v>
      </c>
      <c r="D202" s="60">
        <f t="shared" ref="D202:E202" si="37">D203+D208+D216</f>
        <v>0.14000000000000001</v>
      </c>
      <c r="E202" s="60">
        <f t="shared" si="37"/>
        <v>0.02</v>
      </c>
      <c r="F202" s="45">
        <f t="shared" si="26"/>
        <v>14.285714285714285</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0.14000000000000001</v>
      </c>
      <c r="E216" s="60">
        <f t="shared" si="40"/>
        <v>0.02</v>
      </c>
      <c r="F216" s="45">
        <f t="shared" si="26"/>
        <v>14.285714285714285</v>
      </c>
    </row>
    <row r="217" spans="1:6" ht="12.75" customHeight="1" x14ac:dyDescent="0.35">
      <c r="A217" s="63">
        <v>3431</v>
      </c>
      <c r="B217" s="182" t="s">
        <v>436</v>
      </c>
      <c r="C217" s="247" t="s">
        <v>437</v>
      </c>
      <c r="D217" s="194">
        <v>0</v>
      </c>
      <c r="E217" s="194">
        <v>0</v>
      </c>
      <c r="F217" s="45" t="str">
        <f t="shared" si="26"/>
        <v>-</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0.14000000000000001</v>
      </c>
      <c r="E219" s="194">
        <v>0.02</v>
      </c>
      <c r="F219" s="45">
        <f t="shared" si="26"/>
        <v>14.285714285714285</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c r="E243" s="192">
        <v>0</v>
      </c>
      <c r="F243" s="71" t="str">
        <f t="shared" si="44"/>
        <v>-</v>
      </c>
    </row>
    <row r="244" spans="1:6" ht="11.65" x14ac:dyDescent="0.35">
      <c r="A244" s="70" t="s">
        <v>489</v>
      </c>
      <c r="B244" s="65" t="s">
        <v>135</v>
      </c>
      <c r="C244" s="277" t="s">
        <v>489</v>
      </c>
      <c r="D244" s="192"/>
      <c r="E244" s="192">
        <v>0</v>
      </c>
      <c r="F244" s="71" t="str">
        <f t="shared" si="44"/>
        <v>-</v>
      </c>
    </row>
    <row r="245" spans="1:6" ht="11.65" x14ac:dyDescent="0.35">
      <c r="A245" s="70" t="s">
        <v>490</v>
      </c>
      <c r="B245" s="65" t="s">
        <v>138</v>
      </c>
      <c r="C245" s="277" t="s">
        <v>490</v>
      </c>
      <c r="D245" s="192"/>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v>0</v>
      </c>
      <c r="E247" s="194">
        <v>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0</v>
      </c>
      <c r="E262" s="60">
        <f t="shared" si="55"/>
        <v>0</v>
      </c>
      <c r="F262" s="45" t="str">
        <f t="shared" ref="F262:F268" si="56">IF(D262&lt;&gt;0,IF(E262/D262&gt;=100,"&gt;&gt;100",E262/D262*100),"-")</f>
        <v>-</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35">
      <c r="A270" s="63">
        <v>3721</v>
      </c>
      <c r="B270" s="65" t="s">
        <v>533</v>
      </c>
      <c r="C270" s="247" t="s">
        <v>534</v>
      </c>
      <c r="D270" s="194">
        <v>0</v>
      </c>
      <c r="E270" s="194">
        <v>0</v>
      </c>
      <c r="F270" s="45" t="str">
        <f t="shared" si="59"/>
        <v>-</v>
      </c>
    </row>
    <row r="271" spans="1:6" ht="12.75" customHeight="1" x14ac:dyDescent="0.35">
      <c r="A271" s="63">
        <v>3722</v>
      </c>
      <c r="B271" s="65" t="s">
        <v>535</v>
      </c>
      <c r="C271" s="247" t="s">
        <v>536</v>
      </c>
      <c r="D271" s="194">
        <v>0</v>
      </c>
      <c r="E271" s="194">
        <v>0</v>
      </c>
      <c r="F271" s="45" t="str">
        <f t="shared" si="59"/>
        <v>-</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5">
      <c r="A274" s="63">
        <v>381</v>
      </c>
      <c r="B274" s="64" t="s">
        <v>541</v>
      </c>
      <c r="C274" s="247" t="s">
        <v>542</v>
      </c>
      <c r="D274" s="60">
        <f t="shared" ref="D274:E274" si="62">SUM(D275:D277)</f>
        <v>0</v>
      </c>
      <c r="E274" s="60">
        <f t="shared" si="62"/>
        <v>0</v>
      </c>
      <c r="F274" s="45" t="str">
        <f t="shared" si="61"/>
        <v>-</v>
      </c>
    </row>
    <row r="275" spans="1:6" ht="12.75" customHeight="1" x14ac:dyDescent="0.35">
      <c r="A275" s="63">
        <v>3811</v>
      </c>
      <c r="B275" s="64" t="s">
        <v>543</v>
      </c>
      <c r="C275" s="247" t="s">
        <v>544</v>
      </c>
      <c r="D275" s="194">
        <v>0</v>
      </c>
      <c r="E275" s="194">
        <v>0</v>
      </c>
      <c r="F275" s="45" t="str">
        <f t="shared" si="61"/>
        <v>-</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551</v>
      </c>
      <c r="C279" s="247" t="s">
        <v>552</v>
      </c>
      <c r="D279" s="194">
        <v>0</v>
      </c>
      <c r="E279" s="194">
        <v>0</v>
      </c>
      <c r="F279" s="45" t="str">
        <f t="shared" si="64"/>
        <v>-</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683437.62</v>
      </c>
      <c r="E299" s="60">
        <f>E152-E297+E298</f>
        <v>793324.95</v>
      </c>
      <c r="F299" s="45">
        <f t="shared" si="68"/>
        <v>116.07861885039338</v>
      </c>
    </row>
    <row r="300" spans="1:6" ht="12.75" customHeight="1" x14ac:dyDescent="0.35">
      <c r="A300" s="63" t="s">
        <v>582</v>
      </c>
      <c r="B300" s="64" t="s">
        <v>593</v>
      </c>
      <c r="C300" s="247" t="s">
        <v>594</v>
      </c>
      <c r="D300" s="60">
        <f>IF(D6&gt;=D299,D6-D299,0)</f>
        <v>0</v>
      </c>
      <c r="E300" s="60">
        <f>IF(E6&gt;=E299,E6-E299,0)</f>
        <v>43212.70000000007</v>
      </c>
      <c r="F300" s="45" t="str">
        <f t="shared" si="68"/>
        <v>-</v>
      </c>
    </row>
    <row r="301" spans="1:6" ht="12.75" customHeight="1" x14ac:dyDescent="0.35">
      <c r="A301" s="63" t="s">
        <v>582</v>
      </c>
      <c r="B301" s="64" t="s">
        <v>595</v>
      </c>
      <c r="C301" s="247" t="s">
        <v>596</v>
      </c>
      <c r="D301" s="60">
        <f>IF(D299&gt;=D6,D299-D6,0)</f>
        <v>35523.760000000009</v>
      </c>
      <c r="E301" s="60">
        <f>IF(E299&gt;=E6,E299-E6,0)</f>
        <v>0</v>
      </c>
      <c r="F301" s="45">
        <f t="shared" si="68"/>
        <v>0</v>
      </c>
    </row>
    <row r="302" spans="1:6" ht="12.75" customHeight="1" x14ac:dyDescent="0.35">
      <c r="A302" s="63">
        <v>92211</v>
      </c>
      <c r="B302" s="64" t="s">
        <v>597</v>
      </c>
      <c r="C302" s="247" t="s">
        <v>598</v>
      </c>
      <c r="D302" s="194">
        <v>54592.09</v>
      </c>
      <c r="E302" s="194">
        <v>0</v>
      </c>
      <c r="F302" s="45">
        <f t="shared" si="68"/>
        <v>0</v>
      </c>
    </row>
    <row r="303" spans="1:6" ht="12.75" customHeight="1" x14ac:dyDescent="0.35">
      <c r="A303" s="63">
        <v>92221</v>
      </c>
      <c r="B303" s="64" t="s">
        <v>599</v>
      </c>
      <c r="C303" s="247" t="s">
        <v>600</v>
      </c>
      <c r="D303" s="194">
        <v>0</v>
      </c>
      <c r="E303" s="194">
        <v>6515.23</v>
      </c>
      <c r="F303" s="45" t="str">
        <f t="shared" si="68"/>
        <v>-</v>
      </c>
    </row>
    <row r="304" spans="1:6" ht="12.75" customHeight="1" x14ac:dyDescent="0.35">
      <c r="A304" s="63">
        <v>96</v>
      </c>
      <c r="B304" s="220" t="s">
        <v>601</v>
      </c>
      <c r="C304" s="247" t="s">
        <v>602</v>
      </c>
      <c r="D304" s="194">
        <v>0</v>
      </c>
      <c r="E304" s="194">
        <v>0</v>
      </c>
      <c r="F304" s="45" t="str">
        <f t="shared" si="68"/>
        <v>-</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2" t="s">
        <v>607</v>
      </c>
      <c r="B307" s="373"/>
      <c r="C307" s="171"/>
      <c r="D307" s="43"/>
      <c r="E307" s="43"/>
      <c r="F307" s="44"/>
    </row>
    <row r="308" spans="1:6" ht="12.75" customHeight="1" x14ac:dyDescent="0.3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5">
      <c r="A309" s="63">
        <v>71</v>
      </c>
      <c r="B309" s="64" t="s">
        <v>610</v>
      </c>
      <c r="C309" s="247" t="s">
        <v>611</v>
      </c>
      <c r="D309" s="60">
        <f t="shared" ref="D309:E309" si="73">D310+D314</f>
        <v>0</v>
      </c>
      <c r="E309" s="60">
        <f t="shared" si="73"/>
        <v>0</v>
      </c>
      <c r="F309" s="45" t="str">
        <f t="shared" si="72"/>
        <v>-</v>
      </c>
    </row>
    <row r="310" spans="1:6" ht="11.65" x14ac:dyDescent="0.35">
      <c r="A310" s="63">
        <v>711</v>
      </c>
      <c r="B310" s="64" t="s">
        <v>612</v>
      </c>
      <c r="C310" s="247" t="s">
        <v>613</v>
      </c>
      <c r="D310" s="60">
        <f t="shared" ref="D310:E310" si="74">SUM(D311:D313)</f>
        <v>0</v>
      </c>
      <c r="E310" s="60">
        <f t="shared" si="74"/>
        <v>0</v>
      </c>
      <c r="F310" s="45" t="str">
        <f t="shared" si="72"/>
        <v>-</v>
      </c>
    </row>
    <row r="311" spans="1:6" ht="12.75" customHeight="1" x14ac:dyDescent="0.35">
      <c r="A311" s="63">
        <v>7111</v>
      </c>
      <c r="B311" s="64" t="s">
        <v>614</v>
      </c>
      <c r="C311" s="247" t="s">
        <v>615</v>
      </c>
      <c r="D311" s="194">
        <v>0</v>
      </c>
      <c r="E311" s="194">
        <v>0</v>
      </c>
      <c r="F311" s="45" t="str">
        <f t="shared" si="72"/>
        <v>-</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25583.559999999998</v>
      </c>
      <c r="E360" s="60">
        <f t="shared" si="86"/>
        <v>3333.2</v>
      </c>
      <c r="F360" s="45">
        <f t="shared" si="72"/>
        <v>13.028679355023304</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25583.559999999998</v>
      </c>
      <c r="E373" s="60">
        <f t="shared" si="90"/>
        <v>3333.2</v>
      </c>
      <c r="F373" s="45">
        <f t="shared" si="72"/>
        <v>13.028679355023304</v>
      </c>
    </row>
    <row r="374" spans="1:6" ht="12.75" customHeight="1" x14ac:dyDescent="0.35">
      <c r="A374" s="63">
        <v>421</v>
      </c>
      <c r="B374" s="64" t="s">
        <v>732</v>
      </c>
      <c r="C374" s="247" t="s">
        <v>733</v>
      </c>
      <c r="D374" s="60">
        <f t="shared" ref="D374:E374" si="91">SUM(D375:D378)</f>
        <v>0</v>
      </c>
      <c r="E374" s="60">
        <f t="shared" si="91"/>
        <v>0</v>
      </c>
      <c r="F374" s="45" t="str">
        <f t="shared" si="72"/>
        <v>-</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0</v>
      </c>
      <c r="F376" s="45" t="str">
        <f t="shared" si="72"/>
        <v>-</v>
      </c>
    </row>
    <row r="377" spans="1:6" ht="12.75" customHeight="1" x14ac:dyDescent="0.35">
      <c r="A377" s="63">
        <v>4213</v>
      </c>
      <c r="B377" s="64" t="s">
        <v>642</v>
      </c>
      <c r="C377" s="247" t="s">
        <v>736</v>
      </c>
      <c r="D377" s="194">
        <v>0</v>
      </c>
      <c r="E377" s="194">
        <v>0</v>
      </c>
      <c r="F377" s="45" t="str">
        <f t="shared" si="72"/>
        <v>-</v>
      </c>
    </row>
    <row r="378" spans="1:6" ht="12.75" customHeight="1" x14ac:dyDescent="0.35">
      <c r="A378" s="63">
        <v>4214</v>
      </c>
      <c r="B378" s="64" t="s">
        <v>644</v>
      </c>
      <c r="C378" s="247" t="s">
        <v>737</v>
      </c>
      <c r="D378" s="194">
        <v>0</v>
      </c>
      <c r="E378" s="194">
        <v>0</v>
      </c>
      <c r="F378" s="45" t="str">
        <f t="shared" si="72"/>
        <v>-</v>
      </c>
    </row>
    <row r="379" spans="1:6" ht="12.75" customHeight="1" x14ac:dyDescent="0.35">
      <c r="A379" s="63">
        <v>422</v>
      </c>
      <c r="B379" s="64" t="s">
        <v>738</v>
      </c>
      <c r="C379" s="247" t="s">
        <v>739</v>
      </c>
      <c r="D379" s="60">
        <f t="shared" ref="D379:E379" si="92">SUM(D380:D387)</f>
        <v>25583.559999999998</v>
      </c>
      <c r="E379" s="60">
        <f t="shared" si="92"/>
        <v>3333.2</v>
      </c>
      <c r="F379" s="45">
        <f t="shared" si="72"/>
        <v>13.028679355023304</v>
      </c>
    </row>
    <row r="380" spans="1:6" ht="12.75" customHeight="1" x14ac:dyDescent="0.35">
      <c r="A380" s="63">
        <v>4221</v>
      </c>
      <c r="B380" s="64" t="s">
        <v>648</v>
      </c>
      <c r="C380" s="247" t="s">
        <v>740</v>
      </c>
      <c r="D380" s="194">
        <v>6501.17</v>
      </c>
      <c r="E380" s="194">
        <v>3333.2</v>
      </c>
      <c r="F380" s="45">
        <f t="shared" si="72"/>
        <v>51.270771261172989</v>
      </c>
    </row>
    <row r="381" spans="1:6" ht="12.75" customHeight="1" x14ac:dyDescent="0.35">
      <c r="A381" s="63">
        <v>4222</v>
      </c>
      <c r="B381" s="64" t="s">
        <v>741</v>
      </c>
      <c r="C381" s="247" t="s">
        <v>742</v>
      </c>
      <c r="D381" s="194">
        <v>4945.59</v>
      </c>
      <c r="E381" s="194">
        <v>0</v>
      </c>
      <c r="F381" s="45">
        <f t="shared" si="72"/>
        <v>0</v>
      </c>
    </row>
    <row r="382" spans="1:6" ht="12.75" customHeight="1" x14ac:dyDescent="0.35">
      <c r="A382" s="63">
        <v>4223</v>
      </c>
      <c r="B382" s="64" t="s">
        <v>652</v>
      </c>
      <c r="C382" s="247" t="s">
        <v>743</v>
      </c>
      <c r="D382" s="194">
        <v>14136.8</v>
      </c>
      <c r="E382" s="194">
        <v>0</v>
      </c>
      <c r="F382" s="45">
        <f t="shared" si="72"/>
        <v>0</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0</v>
      </c>
      <c r="E386" s="194">
        <v>0</v>
      </c>
      <c r="F386" s="45" t="str">
        <f t="shared" si="72"/>
        <v>-</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0</v>
      </c>
      <c r="E412" s="60">
        <f t="shared" si="100"/>
        <v>0</v>
      </c>
      <c r="F412" s="45" t="str">
        <f t="shared" si="72"/>
        <v>-</v>
      </c>
    </row>
    <row r="413" spans="1:6" ht="12.75" customHeight="1" x14ac:dyDescent="0.35">
      <c r="A413" s="63">
        <v>451</v>
      </c>
      <c r="B413" s="64" t="s">
        <v>785</v>
      </c>
      <c r="C413" s="247" t="s">
        <v>786</v>
      </c>
      <c r="D413" s="194">
        <v>0</v>
      </c>
      <c r="E413" s="194">
        <v>0</v>
      </c>
      <c r="F413" s="45" t="str">
        <f t="shared" si="72"/>
        <v>-</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25583.559999999998</v>
      </c>
      <c r="E418" s="60">
        <f t="shared" si="102"/>
        <v>3333.2</v>
      </c>
      <c r="F418" s="45">
        <f t="shared" si="72"/>
        <v>13.028679355023304</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0</v>
      </c>
      <c r="F420" s="45" t="str">
        <f t="shared" si="72"/>
        <v>-</v>
      </c>
    </row>
    <row r="421" spans="1:6" ht="12.75" customHeight="1" x14ac:dyDescent="0.35">
      <c r="A421" s="63">
        <v>97</v>
      </c>
      <c r="B421" s="220" t="s">
        <v>801</v>
      </c>
      <c r="C421" s="247" t="s">
        <v>802</v>
      </c>
      <c r="D421" s="194">
        <v>0</v>
      </c>
      <c r="E421" s="194">
        <v>0</v>
      </c>
      <c r="F421" s="45" t="str">
        <f t="shared" si="72"/>
        <v>-</v>
      </c>
    </row>
    <row r="422" spans="1:6" ht="12.75" customHeight="1" x14ac:dyDescent="0.35">
      <c r="A422" s="63" t="s">
        <v>582</v>
      </c>
      <c r="B422" s="64" t="s">
        <v>803</v>
      </c>
      <c r="C422" s="247" t="s">
        <v>804</v>
      </c>
      <c r="D422" s="60">
        <f>D6+D308</f>
        <v>647913.86</v>
      </c>
      <c r="E422" s="60">
        <f>E6+E308</f>
        <v>836537.65</v>
      </c>
      <c r="F422" s="45">
        <f t="shared" si="72"/>
        <v>129.1124795509082</v>
      </c>
    </row>
    <row r="423" spans="1:6" ht="12.75" customHeight="1" x14ac:dyDescent="0.35">
      <c r="A423" s="63" t="s">
        <v>582</v>
      </c>
      <c r="B423" s="64" t="s">
        <v>805</v>
      </c>
      <c r="C423" s="247" t="s">
        <v>806</v>
      </c>
      <c r="D423" s="60">
        <f t="shared" ref="D423:E423" si="103">D299+D360</f>
        <v>709021.17999999993</v>
      </c>
      <c r="E423" s="60">
        <f t="shared" si="103"/>
        <v>796658.14999999991</v>
      </c>
      <c r="F423" s="45">
        <f t="shared" si="72"/>
        <v>112.36027533056205</v>
      </c>
    </row>
    <row r="424" spans="1:6" ht="12.75" customHeight="1" x14ac:dyDescent="0.35">
      <c r="A424" s="63" t="s">
        <v>582</v>
      </c>
      <c r="B424" s="64" t="s">
        <v>807</v>
      </c>
      <c r="C424" s="247" t="s">
        <v>808</v>
      </c>
      <c r="D424" s="60">
        <f t="shared" ref="D424:E424" si="104">IF(D422&gt;=D423,D422-D423,0)</f>
        <v>0</v>
      </c>
      <c r="E424" s="60">
        <f t="shared" si="104"/>
        <v>39879.500000000116</v>
      </c>
      <c r="F424" s="45" t="str">
        <f t="shared" si="72"/>
        <v>-</v>
      </c>
    </row>
    <row r="425" spans="1:6" ht="12.75" customHeight="1" x14ac:dyDescent="0.35">
      <c r="A425" s="63" t="s">
        <v>582</v>
      </c>
      <c r="B425" s="64" t="s">
        <v>809</v>
      </c>
      <c r="C425" s="247" t="s">
        <v>810</v>
      </c>
      <c r="D425" s="60">
        <f t="shared" ref="D425:E425" si="105">IF(D423&gt;=D422,D423-D422,0)</f>
        <v>61107.319999999949</v>
      </c>
      <c r="E425" s="60">
        <f t="shared" si="105"/>
        <v>0</v>
      </c>
      <c r="F425" s="45">
        <f t="shared" si="72"/>
        <v>0</v>
      </c>
    </row>
    <row r="426" spans="1:6" ht="12.75" customHeight="1" x14ac:dyDescent="0.35">
      <c r="A426" s="251" t="s">
        <v>811</v>
      </c>
      <c r="B426" s="183" t="s">
        <v>812</v>
      </c>
      <c r="C426" s="252" t="s">
        <v>813</v>
      </c>
      <c r="D426" s="60">
        <f t="shared" ref="D426:E426" si="106">IF(D302-D303+D419-D420&gt;=0,D302-D303+D419-D420,0)</f>
        <v>54592.09</v>
      </c>
      <c r="E426" s="60">
        <f t="shared" si="106"/>
        <v>0</v>
      </c>
      <c r="F426" s="45">
        <f t="shared" si="72"/>
        <v>0</v>
      </c>
    </row>
    <row r="427" spans="1:6" ht="12.75" customHeight="1" x14ac:dyDescent="0.35">
      <c r="A427" s="251" t="s">
        <v>811</v>
      </c>
      <c r="B427" s="64" t="s">
        <v>814</v>
      </c>
      <c r="C427" s="252" t="s">
        <v>815</v>
      </c>
      <c r="D427" s="60">
        <f t="shared" ref="D427:E427" si="107">IF(D303-D302+D420-D419&gt;=0,D303-D302+D420-D419,0)</f>
        <v>0</v>
      </c>
      <c r="E427" s="60">
        <f t="shared" si="107"/>
        <v>6515.23</v>
      </c>
      <c r="F427" s="45" t="str">
        <f t="shared" si="72"/>
        <v>-</v>
      </c>
    </row>
    <row r="428" spans="1:6" ht="23.25" x14ac:dyDescent="0.3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35">
      <c r="A429" s="372" t="s">
        <v>819</v>
      </c>
      <c r="B429" s="373"/>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647913.86</v>
      </c>
      <c r="E643" s="60">
        <f>E422+E430</f>
        <v>836537.65</v>
      </c>
      <c r="F643" s="45">
        <f t="shared" si="109"/>
        <v>129.1124795509082</v>
      </c>
    </row>
    <row r="644" spans="1:6" ht="12.75" customHeight="1" x14ac:dyDescent="0.35">
      <c r="A644" s="63" t="s">
        <v>582</v>
      </c>
      <c r="B644" s="64" t="s">
        <v>1238</v>
      </c>
      <c r="C644" s="247" t="s">
        <v>1239</v>
      </c>
      <c r="D644" s="60">
        <f>D423+D535</f>
        <v>709021.17999999993</v>
      </c>
      <c r="E644" s="60">
        <f>E423+E535</f>
        <v>796658.14999999991</v>
      </c>
      <c r="F644" s="45">
        <f t="shared" si="109"/>
        <v>112.36027533056205</v>
      </c>
    </row>
    <row r="645" spans="1:6" ht="12.75" customHeight="1" x14ac:dyDescent="0.35">
      <c r="A645" s="63" t="s">
        <v>582</v>
      </c>
      <c r="B645" s="64" t="s">
        <v>1240</v>
      </c>
      <c r="C645" s="247" t="s">
        <v>1241</v>
      </c>
      <c r="D645" s="60">
        <f t="shared" ref="D645:E645" si="163">IF(D643&gt;=D644,D643-D644,0)</f>
        <v>0</v>
      </c>
      <c r="E645" s="60">
        <f t="shared" si="163"/>
        <v>39879.500000000116</v>
      </c>
      <c r="F645" s="45" t="str">
        <f t="shared" si="109"/>
        <v>-</v>
      </c>
    </row>
    <row r="646" spans="1:6" ht="12.75" customHeight="1" x14ac:dyDescent="0.35">
      <c r="A646" s="63" t="s">
        <v>582</v>
      </c>
      <c r="B646" s="64" t="s">
        <v>1242</v>
      </c>
      <c r="C646" s="247" t="s">
        <v>1243</v>
      </c>
      <c r="D646" s="60">
        <f t="shared" ref="D646:E646" si="164">IF(D644&gt;=D643,D644-D643,0)</f>
        <v>61107.319999999949</v>
      </c>
      <c r="E646" s="60">
        <f t="shared" si="164"/>
        <v>0</v>
      </c>
      <c r="F646" s="45">
        <f t="shared" si="109"/>
        <v>0</v>
      </c>
    </row>
    <row r="647" spans="1:6" ht="23.25" x14ac:dyDescent="0.35">
      <c r="A647" s="251" t="s">
        <v>1244</v>
      </c>
      <c r="B647" s="64" t="s">
        <v>1245</v>
      </c>
      <c r="C647" s="252" t="s">
        <v>1244</v>
      </c>
      <c r="D647" s="60">
        <f>IF(D426-D427+D641-D642&gt;=0,D426-D427+D641-D642,0)</f>
        <v>54592.09</v>
      </c>
      <c r="E647" s="60">
        <f>IF(E426-E427+E641-E642&gt;=0,E426-E427+E641-E642,0)</f>
        <v>0</v>
      </c>
      <c r="F647" s="45">
        <f t="shared" si="109"/>
        <v>0</v>
      </c>
    </row>
    <row r="648" spans="1:6" ht="23.25" x14ac:dyDescent="0.35">
      <c r="A648" s="251" t="s">
        <v>1246</v>
      </c>
      <c r="B648" s="64" t="s">
        <v>1247</v>
      </c>
      <c r="C648" s="252" t="s">
        <v>1246</v>
      </c>
      <c r="D648" s="60">
        <f>IF(D427-D426+D642-D641&gt;=0,D427-D426+D642-D641,0)</f>
        <v>0</v>
      </c>
      <c r="E648" s="60">
        <f>IF(E427-E426+E642-E641&gt;=0,E427-E426+E642-E641,0)</f>
        <v>6515.23</v>
      </c>
      <c r="F648" s="45" t="str">
        <f t="shared" si="109"/>
        <v>-</v>
      </c>
    </row>
    <row r="649" spans="1:6" ht="23.25" x14ac:dyDescent="0.35">
      <c r="A649" s="63" t="s">
        <v>582</v>
      </c>
      <c r="B649" s="64" t="s">
        <v>1248</v>
      </c>
      <c r="C649" s="247" t="s">
        <v>1249</v>
      </c>
      <c r="D649" s="60">
        <f t="shared" ref="D649:E649" si="165">IF(D645+D647-D646-D648&gt;=0,D645+D647-D646-D648,0)</f>
        <v>0</v>
      </c>
      <c r="E649" s="60">
        <f t="shared" si="165"/>
        <v>33364.27000000012</v>
      </c>
      <c r="F649" s="45" t="str">
        <f t="shared" si="109"/>
        <v>-</v>
      </c>
    </row>
    <row r="650" spans="1:6" ht="23.25" x14ac:dyDescent="0.35">
      <c r="A650" s="63" t="s">
        <v>582</v>
      </c>
      <c r="B650" s="64" t="s">
        <v>1250</v>
      </c>
      <c r="C650" s="247" t="s">
        <v>1251</v>
      </c>
      <c r="D650" s="60">
        <f t="shared" ref="D650:E650" si="166">IF(D646+D648-D645-D647&gt;=0,D646+D648-D645-D647,0)</f>
        <v>6515.2299999999523</v>
      </c>
      <c r="E650" s="60">
        <f t="shared" si="166"/>
        <v>0</v>
      </c>
      <c r="F650" s="45">
        <f t="shared" si="109"/>
        <v>0</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2" t="s">
        <v>1254</v>
      </c>
      <c r="B652" s="373"/>
      <c r="C652" s="171"/>
      <c r="D652" s="43"/>
      <c r="E652" s="43"/>
      <c r="F652" s="44"/>
    </row>
    <row r="653" spans="1:6" ht="12.75" customHeight="1" x14ac:dyDescent="0.35">
      <c r="A653" s="63">
        <v>11</v>
      </c>
      <c r="B653" s="64" t="s">
        <v>1255</v>
      </c>
      <c r="C653" s="247" t="s">
        <v>1256</v>
      </c>
      <c r="D653" s="194">
        <v>0</v>
      </c>
      <c r="E653" s="194">
        <v>0</v>
      </c>
      <c r="F653" s="45" t="str">
        <f t="shared" ref="F653:F740" si="167">IF(D653&lt;&gt;0,IF(E653/D653&gt;=100,"&gt;&gt;100",E653/D653*100),"-")</f>
        <v>-</v>
      </c>
    </row>
    <row r="654" spans="1:6" ht="12.75" customHeight="1" x14ac:dyDescent="0.35">
      <c r="A654" s="63" t="s">
        <v>1257</v>
      </c>
      <c r="B654" s="64" t="s">
        <v>1258</v>
      </c>
      <c r="C654" s="247" t="s">
        <v>1257</v>
      </c>
      <c r="D654" s="194">
        <v>0</v>
      </c>
      <c r="E654" s="194">
        <v>0</v>
      </c>
      <c r="F654" s="45" t="str">
        <f t="shared" si="167"/>
        <v>-</v>
      </c>
    </row>
    <row r="655" spans="1:6" ht="12.75" customHeight="1" x14ac:dyDescent="0.35">
      <c r="A655" s="63" t="s">
        <v>1259</v>
      </c>
      <c r="B655" s="64" t="s">
        <v>1260</v>
      </c>
      <c r="C655" s="247" t="s">
        <v>1259</v>
      </c>
      <c r="D655" s="194">
        <v>0</v>
      </c>
      <c r="E655" s="194">
        <v>0</v>
      </c>
      <c r="F655" s="45" t="str">
        <f t="shared" si="167"/>
        <v>-</v>
      </c>
    </row>
    <row r="656" spans="1:6" ht="23.25" x14ac:dyDescent="0.35">
      <c r="A656" s="63">
        <v>11</v>
      </c>
      <c r="B656" s="64" t="s">
        <v>1261</v>
      </c>
      <c r="C656" s="247" t="s">
        <v>1262</v>
      </c>
      <c r="D656" s="60">
        <f t="shared" ref="D656:E656" si="168">+D653+D654-D655</f>
        <v>0</v>
      </c>
      <c r="E656" s="60">
        <f t="shared" si="168"/>
        <v>0</v>
      </c>
      <c r="F656" s="45" t="str">
        <f t="shared" si="167"/>
        <v>-</v>
      </c>
    </row>
    <row r="657" spans="1:6" ht="23.25" x14ac:dyDescent="0.35">
      <c r="A657" s="63" t="s">
        <v>582</v>
      </c>
      <c r="B657" s="64" t="s">
        <v>1263</v>
      </c>
      <c r="C657" s="247" t="s">
        <v>1264</v>
      </c>
      <c r="D657" s="253">
        <v>0</v>
      </c>
      <c r="E657" s="253">
        <v>0</v>
      </c>
      <c r="F657" s="45" t="str">
        <f t="shared" si="167"/>
        <v>-</v>
      </c>
    </row>
    <row r="658" spans="1:6" ht="23.25" x14ac:dyDescent="0.35">
      <c r="A658" s="63" t="s">
        <v>582</v>
      </c>
      <c r="B658" s="64" t="s">
        <v>1265</v>
      </c>
      <c r="C658" s="247" t="s">
        <v>1266</v>
      </c>
      <c r="D658" s="253">
        <v>21</v>
      </c>
      <c r="E658" s="253">
        <v>21</v>
      </c>
      <c r="F658" s="45">
        <f t="shared" si="167"/>
        <v>100</v>
      </c>
    </row>
    <row r="659" spans="1:6" ht="12.75" customHeight="1" x14ac:dyDescent="0.35">
      <c r="A659" s="63" t="s">
        <v>582</v>
      </c>
      <c r="B659" s="64" t="s">
        <v>1267</v>
      </c>
      <c r="C659" s="247" t="s">
        <v>1268</v>
      </c>
      <c r="D659" s="253">
        <v>0</v>
      </c>
      <c r="E659" s="253">
        <v>0</v>
      </c>
      <c r="F659" s="45" t="str">
        <f t="shared" si="167"/>
        <v>-</v>
      </c>
    </row>
    <row r="660" spans="1:6" ht="12.75" customHeight="1" x14ac:dyDescent="0.35">
      <c r="A660" s="63" t="s">
        <v>582</v>
      </c>
      <c r="B660" s="64" t="s">
        <v>1269</v>
      </c>
      <c r="C660" s="247" t="s">
        <v>1270</v>
      </c>
      <c r="D660" s="253">
        <v>20</v>
      </c>
      <c r="E660" s="253">
        <v>20</v>
      </c>
      <c r="F660" s="45">
        <f t="shared" si="167"/>
        <v>100</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c r="E663" s="192">
        <v>0</v>
      </c>
      <c r="F663" s="71" t="str">
        <f t="shared" si="167"/>
        <v>-</v>
      </c>
    </row>
    <row r="664" spans="1:6" ht="12.75" customHeight="1" x14ac:dyDescent="0.35">
      <c r="A664" s="70" t="s">
        <v>1278</v>
      </c>
      <c r="B664" s="65" t="s">
        <v>1279</v>
      </c>
      <c r="C664" s="277" t="s">
        <v>1278</v>
      </c>
      <c r="D664" s="192"/>
      <c r="E664" s="192">
        <v>0</v>
      </c>
      <c r="F664" s="71" t="str">
        <f t="shared" si="167"/>
        <v>-</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c r="E668" s="192">
        <v>0</v>
      </c>
      <c r="F668" s="71" t="str">
        <f t="shared" si="167"/>
        <v>-</v>
      </c>
    </row>
    <row r="669" spans="1:6" ht="12.75" customHeight="1" x14ac:dyDescent="0.35">
      <c r="A669" s="63">
        <v>63311</v>
      </c>
      <c r="B669" s="64" t="s">
        <v>1288</v>
      </c>
      <c r="C669" s="247" t="s">
        <v>1289</v>
      </c>
      <c r="D669" s="194">
        <v>0</v>
      </c>
      <c r="E669" s="194">
        <v>0</v>
      </c>
      <c r="F669" s="45" t="str">
        <f t="shared" si="167"/>
        <v>-</v>
      </c>
    </row>
    <row r="670" spans="1:6" ht="12.75" customHeight="1" x14ac:dyDescent="0.35">
      <c r="A670" s="63">
        <v>63312</v>
      </c>
      <c r="B670" s="64" t="s">
        <v>1290</v>
      </c>
      <c r="C670" s="247" t="s">
        <v>1291</v>
      </c>
      <c r="D670" s="194">
        <v>0</v>
      </c>
      <c r="E670" s="194">
        <v>0</v>
      </c>
      <c r="F670" s="45" t="str">
        <f t="shared" si="167"/>
        <v>-</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0</v>
      </c>
      <c r="E673" s="194">
        <v>0</v>
      </c>
      <c r="F673" s="45" t="str">
        <f t="shared" si="167"/>
        <v>-</v>
      </c>
    </row>
    <row r="674" spans="1:6" ht="12.75" customHeight="1" x14ac:dyDescent="0.35">
      <c r="A674" s="63">
        <v>63322</v>
      </c>
      <c r="B674" s="64" t="s">
        <v>1298</v>
      </c>
      <c r="C674" s="247" t="s">
        <v>1299</v>
      </c>
      <c r="D674" s="194">
        <v>0</v>
      </c>
      <c r="E674" s="194">
        <v>0</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29036.81</v>
      </c>
      <c r="E683" s="192">
        <v>0</v>
      </c>
      <c r="F683" s="71">
        <f t="shared" si="167"/>
        <v>0</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382198.14</v>
      </c>
      <c r="E702" s="192">
        <v>350383.06</v>
      </c>
      <c r="F702" s="71">
        <f t="shared" si="167"/>
        <v>91.675762733957839</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12745.24</v>
      </c>
      <c r="E706" s="192">
        <v>0</v>
      </c>
      <c r="F706" s="71">
        <f t="shared" si="167"/>
        <v>0</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c r="E711" s="192">
        <v>0</v>
      </c>
      <c r="F711" s="71" t="str">
        <f t="shared" si="167"/>
        <v>-</v>
      </c>
    </row>
    <row r="712" spans="1:6" ht="12.75" customHeight="1" x14ac:dyDescent="0.35">
      <c r="A712" s="70" t="s">
        <v>1359</v>
      </c>
      <c r="B712" s="65" t="s">
        <v>1360</v>
      </c>
      <c r="C712" s="277" t="s">
        <v>1359</v>
      </c>
      <c r="D712" s="192"/>
      <c r="E712" s="192">
        <v>0</v>
      </c>
      <c r="F712" s="71" t="str">
        <f t="shared" si="167"/>
        <v>-</v>
      </c>
    </row>
    <row r="713" spans="1:6" ht="23.25" x14ac:dyDescent="0.35">
      <c r="A713" s="70" t="s">
        <v>1361</v>
      </c>
      <c r="B713" s="65" t="s">
        <v>1362</v>
      </c>
      <c r="C713" s="277" t="s">
        <v>1361</v>
      </c>
      <c r="D713" s="192"/>
      <c r="E713" s="192">
        <v>0</v>
      </c>
      <c r="F713" s="71" t="str">
        <f t="shared" si="167"/>
        <v>-</v>
      </c>
    </row>
    <row r="714" spans="1:6" ht="11.65" x14ac:dyDescent="0.35">
      <c r="A714" s="70" t="s">
        <v>1363</v>
      </c>
      <c r="B714" s="65" t="s">
        <v>1364</v>
      </c>
      <c r="C714" s="277" t="s">
        <v>1363</v>
      </c>
      <c r="D714" s="192"/>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c r="E722" s="192">
        <v>0</v>
      </c>
      <c r="F722" s="71" t="str">
        <f t="shared" si="167"/>
        <v>-</v>
      </c>
    </row>
    <row r="723" spans="1:6" ht="11.65" x14ac:dyDescent="0.35">
      <c r="A723" s="70" t="s">
        <v>1381</v>
      </c>
      <c r="B723" s="65" t="s">
        <v>1382</v>
      </c>
      <c r="C723" s="277" t="s">
        <v>1381</v>
      </c>
      <c r="D723" s="192"/>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0</v>
      </c>
      <c r="E726" s="192">
        <v>0</v>
      </c>
      <c r="F726" s="71" t="str">
        <f t="shared" si="167"/>
        <v>-</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c r="E730" s="192">
        <v>0</v>
      </c>
      <c r="F730" s="71" t="str">
        <f t="shared" si="167"/>
        <v>-</v>
      </c>
    </row>
    <row r="731" spans="1:6" ht="11.65" x14ac:dyDescent="0.35">
      <c r="A731" s="70">
        <v>66345</v>
      </c>
      <c r="B731" s="65" t="s">
        <v>1393</v>
      </c>
      <c r="C731" s="277">
        <v>66345</v>
      </c>
      <c r="D731" s="192"/>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642.85</v>
      </c>
      <c r="E733" s="192">
        <v>803.56</v>
      </c>
      <c r="F733" s="71">
        <f t="shared" si="167"/>
        <v>124.99961110679006</v>
      </c>
    </row>
    <row r="734" spans="1:6" ht="12.75" customHeight="1" x14ac:dyDescent="0.35">
      <c r="A734" s="70">
        <v>32121</v>
      </c>
      <c r="B734" s="65" t="s">
        <v>1398</v>
      </c>
      <c r="C734" s="278" t="s">
        <v>1399</v>
      </c>
      <c r="D734" s="192">
        <v>20385.310000000001</v>
      </c>
      <c r="E734" s="192">
        <v>16184.38</v>
      </c>
      <c r="F734" s="71">
        <f t="shared" si="167"/>
        <v>79.392366365780049</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0</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0</v>
      </c>
      <c r="E738" s="194">
        <v>0</v>
      </c>
      <c r="F738" s="45" t="str">
        <f t="shared" si="167"/>
        <v>-</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5469.12</v>
      </c>
      <c r="E741" s="192">
        <v>5469.12</v>
      </c>
      <c r="F741" s="71">
        <f t="shared" ref="F741:F1006" si="169">IF(D741&lt;&gt;0,IF(E741/D741&gt;=100,"&gt;&gt;100",E741/D741*100),"-")</f>
        <v>100</v>
      </c>
    </row>
    <row r="742" spans="1:6" ht="12.75" customHeight="1" x14ac:dyDescent="0.35">
      <c r="A742" s="70" t="s">
        <v>1414</v>
      </c>
      <c r="B742" s="65" t="s">
        <v>1415</v>
      </c>
      <c r="C742" s="278" t="s">
        <v>1414</v>
      </c>
      <c r="D742" s="192">
        <v>7456.32</v>
      </c>
      <c r="E742" s="192">
        <v>8032.32</v>
      </c>
      <c r="F742" s="71">
        <f t="shared" si="169"/>
        <v>107.72499034376206</v>
      </c>
    </row>
    <row r="743" spans="1:6" ht="12.75" customHeight="1" x14ac:dyDescent="0.35">
      <c r="A743" s="70" t="s">
        <v>1416</v>
      </c>
      <c r="B743" s="65" t="s">
        <v>1417</v>
      </c>
      <c r="C743" s="277" t="s">
        <v>1416</v>
      </c>
      <c r="D743" s="192"/>
      <c r="E743" s="192">
        <v>0</v>
      </c>
      <c r="F743" s="71" t="str">
        <f t="shared" ref="F743:F744" si="170">IF(D743&lt;&gt;0,IF(E743/D743&gt;=100,"&gt;&gt;100",E743/D743*100),"-")</f>
        <v>-</v>
      </c>
    </row>
    <row r="744" spans="1:6" ht="12.75" customHeight="1" x14ac:dyDescent="0.35">
      <c r="A744" s="70" t="s">
        <v>1418</v>
      </c>
      <c r="B744" s="65" t="s">
        <v>1419</v>
      </c>
      <c r="C744" s="277" t="s">
        <v>1418</v>
      </c>
      <c r="D744" s="192"/>
      <c r="E744" s="192">
        <v>2328</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c r="E806" s="192">
        <v>0</v>
      </c>
      <c r="F806" s="71" t="str">
        <f t="shared" ref="F806:F814" si="171">IF(D806&lt;&gt;0,IF(E806/D806&gt;=100,"&gt;&gt;100",E806/D806*100),"-")</f>
        <v>-</v>
      </c>
    </row>
    <row r="807" spans="1:6" ht="11.65" x14ac:dyDescent="0.35">
      <c r="A807" s="70" t="s">
        <v>1543</v>
      </c>
      <c r="B807" s="182" t="s">
        <v>1544</v>
      </c>
      <c r="C807" s="277" t="s">
        <v>1543</v>
      </c>
      <c r="D807" s="192"/>
      <c r="E807" s="192">
        <v>0</v>
      </c>
      <c r="F807" s="71" t="str">
        <f t="shared" si="171"/>
        <v>-</v>
      </c>
    </row>
    <row r="808" spans="1:6" ht="11.65" x14ac:dyDescent="0.35">
      <c r="A808" s="70" t="s">
        <v>1545</v>
      </c>
      <c r="B808" s="182" t="s">
        <v>1546</v>
      </c>
      <c r="C808" s="277" t="s">
        <v>1545</v>
      </c>
      <c r="D808" s="192"/>
      <c r="E808" s="192">
        <v>0</v>
      </c>
      <c r="F808" s="71" t="str">
        <f t="shared" si="171"/>
        <v>-</v>
      </c>
    </row>
    <row r="809" spans="1:6" ht="11.65" x14ac:dyDescent="0.35">
      <c r="A809" s="70" t="s">
        <v>1547</v>
      </c>
      <c r="B809" s="182" t="s">
        <v>1548</v>
      </c>
      <c r="C809" s="277" t="s">
        <v>1547</v>
      </c>
      <c r="D809" s="192"/>
      <c r="E809" s="192">
        <v>0</v>
      </c>
      <c r="F809" s="71" t="str">
        <f t="shared" si="171"/>
        <v>-</v>
      </c>
    </row>
    <row r="810" spans="1:6" ht="11.65" x14ac:dyDescent="0.35">
      <c r="A810" s="70" t="s">
        <v>1549</v>
      </c>
      <c r="B810" s="182" t="s">
        <v>1550</v>
      </c>
      <c r="C810" s="277" t="s">
        <v>1549</v>
      </c>
      <c r="D810" s="192"/>
      <c r="E810" s="192">
        <v>0</v>
      </c>
      <c r="F810" s="71" t="str">
        <f t="shared" si="171"/>
        <v>-</v>
      </c>
    </row>
    <row r="811" spans="1:6" ht="11.65" x14ac:dyDescent="0.35">
      <c r="A811" s="70" t="s">
        <v>1551</v>
      </c>
      <c r="B811" s="182" t="s">
        <v>1552</v>
      </c>
      <c r="C811" s="277" t="s">
        <v>1551</v>
      </c>
      <c r="D811" s="192"/>
      <c r="E811" s="192">
        <v>0</v>
      </c>
      <c r="F811" s="71" t="str">
        <f t="shared" si="171"/>
        <v>-</v>
      </c>
    </row>
    <row r="812" spans="1:6" ht="11.65" x14ac:dyDescent="0.35">
      <c r="A812" s="70" t="s">
        <v>1553</v>
      </c>
      <c r="B812" s="182" t="s">
        <v>1554</v>
      </c>
      <c r="C812" s="277" t="s">
        <v>1553</v>
      </c>
      <c r="D812" s="192"/>
      <c r="E812" s="192">
        <v>0</v>
      </c>
      <c r="F812" s="71" t="str">
        <f t="shared" si="171"/>
        <v>-</v>
      </c>
    </row>
    <row r="813" spans="1:6" ht="11.65" x14ac:dyDescent="0.35">
      <c r="A813" s="70" t="s">
        <v>1555</v>
      </c>
      <c r="B813" s="182" t="s">
        <v>1556</v>
      </c>
      <c r="C813" s="277" t="s">
        <v>1555</v>
      </c>
      <c r="D813" s="192"/>
      <c r="E813" s="192">
        <v>0</v>
      </c>
      <c r="F813" s="71" t="str">
        <f t="shared" si="171"/>
        <v>-</v>
      </c>
    </row>
    <row r="814" spans="1:6" ht="11.65" x14ac:dyDescent="0.35">
      <c r="A814" s="70" t="s">
        <v>1557</v>
      </c>
      <c r="B814" s="182" t="s">
        <v>1558</v>
      </c>
      <c r="C814" s="277" t="s">
        <v>1557</v>
      </c>
      <c r="D814" s="192"/>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0</v>
      </c>
      <c r="E843" s="194">
        <v>0</v>
      </c>
      <c r="F843" s="45" t="str">
        <f t="shared" si="169"/>
        <v>-</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0</v>
      </c>
      <c r="E848" s="194">
        <v>0</v>
      </c>
      <c r="F848" s="45" t="str">
        <f t="shared" si="169"/>
        <v>-</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0</v>
      </c>
      <c r="E850" s="194">
        <v>0</v>
      </c>
      <c r="F850" s="45" t="str">
        <f t="shared" si="169"/>
        <v>-</v>
      </c>
    </row>
    <row r="851" spans="1:6" ht="12.75" customHeight="1" x14ac:dyDescent="0.35">
      <c r="A851" s="63">
        <v>37221</v>
      </c>
      <c r="B851" s="64" t="s">
        <v>1631</v>
      </c>
      <c r="C851" s="247" t="s">
        <v>1632</v>
      </c>
      <c r="D851" s="194">
        <v>0</v>
      </c>
      <c r="E851" s="194">
        <v>0</v>
      </c>
      <c r="F851" s="45" t="str">
        <f t="shared" si="169"/>
        <v>-</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0</v>
      </c>
      <c r="E855" s="194">
        <v>0</v>
      </c>
      <c r="F855" s="45" t="str">
        <f t="shared" si="169"/>
        <v>-</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68" t="s">
        <v>1948</v>
      </c>
      <c r="B1010" s="369"/>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66"/>
      <c r="E1021" s="367"/>
      <c r="F1021" s="51"/>
    </row>
    <row r="1022" spans="1:6" ht="15" customHeight="1" x14ac:dyDescent="0.35">
      <c r="A1022" s="140"/>
      <c r="B1022" s="163"/>
      <c r="C1022" s="173"/>
      <c r="D1022" s="366"/>
      <c r="E1022" s="367"/>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D385" sqref="D385"/>
    </sheetView>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23" width="8" style="67" customWidth="1"/>
    <col min="24" max="30" width="14.3984375" style="67" customWidth="1"/>
    <col min="31" max="16384" width="14.3984375" style="67"/>
  </cols>
  <sheetData>
    <row r="1" spans="1:24" s="46" customFormat="1" ht="44.25" customHeight="1" x14ac:dyDescent="0.35">
      <c r="A1" s="268" t="s">
        <v>0</v>
      </c>
      <c r="B1" s="324" t="s">
        <v>1</v>
      </c>
      <c r="C1" s="268" t="s">
        <v>2</v>
      </c>
      <c r="D1" s="325" t="s">
        <v>3</v>
      </c>
      <c r="E1" s="268" t="s">
        <v>4</v>
      </c>
      <c r="F1" s="326" t="s">
        <v>5</v>
      </c>
    </row>
    <row r="2" spans="1:24" ht="50.1" customHeight="1" x14ac:dyDescent="0.3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1989</v>
      </c>
      <c r="E3" s="308" t="s">
        <v>1990</v>
      </c>
      <c r="F3" s="311" t="s">
        <v>12</v>
      </c>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35">
      <c r="A6" s="178"/>
      <c r="B6" s="179" t="s">
        <v>2131</v>
      </c>
      <c r="C6" s="261" t="s">
        <v>2132</v>
      </c>
      <c r="D6" s="180">
        <f t="shared" ref="D6:E6" si="0">D7+D69</f>
        <v>139147.63</v>
      </c>
      <c r="E6" s="180">
        <f t="shared" si="0"/>
        <v>154879.69999999998</v>
      </c>
      <c r="F6" s="181">
        <f t="shared" ref="F6:F298" si="1">IF(D6&gt;0,IF(E6/D6&gt;=100,"&gt;&gt;100",E6/D6*100),"-")</f>
        <v>111.30602799343401</v>
      </c>
      <c r="G6" s="66"/>
      <c r="H6" s="66"/>
      <c r="I6" s="66"/>
      <c r="J6" s="66"/>
      <c r="K6" s="66"/>
      <c r="L6" s="66"/>
      <c r="M6" s="66"/>
      <c r="N6" s="66"/>
      <c r="O6" s="66"/>
      <c r="P6" s="66"/>
      <c r="Q6" s="66"/>
      <c r="R6" s="66"/>
      <c r="S6" s="66"/>
      <c r="T6" s="66"/>
      <c r="U6" s="66"/>
      <c r="V6" s="66"/>
      <c r="W6" s="66"/>
    </row>
    <row r="7" spans="1:24" ht="12.75" customHeight="1" x14ac:dyDescent="0.35">
      <c r="A7" s="70">
        <v>0</v>
      </c>
      <c r="B7" s="65" t="s">
        <v>2133</v>
      </c>
      <c r="C7" s="134" t="s">
        <v>2134</v>
      </c>
      <c r="D7" s="79">
        <f t="shared" ref="D7:E7" si="2">D8+D12+D51+D52+D56+D63</f>
        <v>76424.429999999993</v>
      </c>
      <c r="E7" s="79">
        <f t="shared" si="2"/>
        <v>61781.73</v>
      </c>
      <c r="F7" s="71">
        <f t="shared" si="1"/>
        <v>80.840288897149776</v>
      </c>
      <c r="G7" s="66"/>
      <c r="H7" s="66"/>
      <c r="I7" s="66"/>
      <c r="J7" s="66"/>
      <c r="K7" s="66"/>
      <c r="L7" s="66"/>
      <c r="M7" s="66"/>
      <c r="N7" s="66"/>
      <c r="O7" s="66"/>
      <c r="P7" s="66"/>
      <c r="Q7" s="66"/>
      <c r="R7" s="66"/>
      <c r="S7" s="66"/>
      <c r="T7" s="66"/>
      <c r="U7" s="66"/>
      <c r="V7" s="66"/>
      <c r="W7" s="66"/>
    </row>
    <row r="8" spans="1:24" ht="12.75" customHeight="1" x14ac:dyDescent="0.35">
      <c r="A8" s="70" t="s">
        <v>2135</v>
      </c>
      <c r="B8" s="65" t="s">
        <v>2136</v>
      </c>
      <c r="C8" s="134" t="s">
        <v>2135</v>
      </c>
      <c r="D8" s="79">
        <f>D9+D10-D11</f>
        <v>29553.93</v>
      </c>
      <c r="E8" s="79">
        <f>E9+E10-E11</f>
        <v>29553.93</v>
      </c>
      <c r="F8" s="71">
        <f t="shared" si="1"/>
        <v>100</v>
      </c>
      <c r="G8" s="66"/>
      <c r="H8" s="66"/>
      <c r="I8" s="66"/>
      <c r="J8" s="66"/>
      <c r="K8" s="66"/>
      <c r="L8" s="66"/>
      <c r="M8" s="66"/>
      <c r="N8" s="66"/>
      <c r="O8" s="66"/>
      <c r="P8" s="66"/>
      <c r="Q8" s="66"/>
      <c r="R8" s="66"/>
      <c r="S8" s="66"/>
      <c r="T8" s="66"/>
      <c r="U8" s="66"/>
      <c r="V8" s="66"/>
      <c r="W8" s="66"/>
    </row>
    <row r="9" spans="1:24" ht="12.75" customHeight="1" x14ac:dyDescent="0.3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35">
      <c r="A10" s="70" t="s">
        <v>2139</v>
      </c>
      <c r="B10" s="65" t="s">
        <v>2140</v>
      </c>
      <c r="C10" s="134" t="s">
        <v>2139</v>
      </c>
      <c r="D10" s="192">
        <v>32876.82</v>
      </c>
      <c r="E10" s="192">
        <v>32876.82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35">
      <c r="A11" s="70" t="s">
        <v>2141</v>
      </c>
      <c r="B11" s="65" t="s">
        <v>2142</v>
      </c>
      <c r="C11" s="134" t="s">
        <v>2141</v>
      </c>
      <c r="D11" s="192">
        <v>3322.89</v>
      </c>
      <c r="E11" s="192">
        <v>3322.89</v>
      </c>
      <c r="F11" s="71">
        <f t="shared" si="1"/>
        <v>100</v>
      </c>
      <c r="G11" s="66"/>
      <c r="H11" s="66"/>
      <c r="I11" s="66"/>
      <c r="J11" s="66"/>
      <c r="K11" s="66"/>
      <c r="L11" s="66"/>
      <c r="M11" s="66"/>
      <c r="N11" s="66"/>
      <c r="O11" s="66"/>
      <c r="P11" s="66"/>
      <c r="Q11" s="66"/>
      <c r="R11" s="66"/>
      <c r="S11" s="66"/>
      <c r="T11" s="66"/>
      <c r="U11" s="66"/>
      <c r="V11" s="66"/>
      <c r="W11" s="66"/>
    </row>
    <row r="12" spans="1:24" ht="23.25" x14ac:dyDescent="0.35">
      <c r="A12" s="70" t="s">
        <v>2143</v>
      </c>
      <c r="B12" s="65" t="s">
        <v>2144</v>
      </c>
      <c r="C12" s="134" t="s">
        <v>2143</v>
      </c>
      <c r="D12" s="79">
        <f t="shared" ref="D12:E12" si="3">D13+D19+D29+D35+D41+D45</f>
        <v>46870.499999999985</v>
      </c>
      <c r="E12" s="79">
        <f t="shared" si="3"/>
        <v>32227.800000000003</v>
      </c>
      <c r="F12" s="71">
        <f t="shared" si="1"/>
        <v>68.759240887125202</v>
      </c>
      <c r="G12" s="66"/>
      <c r="H12" s="66"/>
      <c r="I12" s="66"/>
      <c r="J12" s="66"/>
      <c r="K12" s="66"/>
      <c r="L12" s="66"/>
      <c r="M12" s="66"/>
      <c r="N12" s="66"/>
      <c r="O12" s="66"/>
      <c r="P12" s="66"/>
      <c r="Q12" s="66"/>
      <c r="R12" s="66"/>
      <c r="S12" s="66"/>
      <c r="T12" s="66"/>
      <c r="U12" s="66"/>
      <c r="V12" s="66"/>
      <c r="W12" s="66"/>
    </row>
    <row r="13" spans="1:24" ht="12.75" customHeight="1" x14ac:dyDescent="0.3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3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35">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3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3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3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35">
      <c r="A19" s="72" t="s">
        <v>2153</v>
      </c>
      <c r="B19" s="65" t="s">
        <v>2154</v>
      </c>
      <c r="C19" s="134" t="s">
        <v>2153</v>
      </c>
      <c r="D19" s="79">
        <f t="shared" ref="D19:E19" si="5">SUM(D20:D27)-D28</f>
        <v>44273.169999999984</v>
      </c>
      <c r="E19" s="79">
        <f t="shared" si="5"/>
        <v>29630.47</v>
      </c>
      <c r="F19" s="71">
        <f t="shared" si="1"/>
        <v>66.926470365686512</v>
      </c>
      <c r="G19" s="66"/>
      <c r="H19" s="66"/>
      <c r="I19" s="66"/>
      <c r="J19" s="66"/>
      <c r="K19" s="66"/>
      <c r="L19" s="66"/>
      <c r="M19" s="66"/>
      <c r="N19" s="66"/>
      <c r="O19" s="66"/>
      <c r="P19" s="66"/>
      <c r="Q19" s="66"/>
      <c r="R19" s="66"/>
      <c r="S19" s="66"/>
      <c r="T19" s="66"/>
      <c r="U19" s="66"/>
      <c r="V19" s="66"/>
      <c r="W19" s="66"/>
    </row>
    <row r="20" spans="1:23" ht="12.75" customHeight="1" x14ac:dyDescent="0.35">
      <c r="A20" s="70" t="s">
        <v>2155</v>
      </c>
      <c r="B20" s="65" t="s">
        <v>648</v>
      </c>
      <c r="C20" s="134" t="s">
        <v>2155</v>
      </c>
      <c r="D20" s="192">
        <v>119769.76</v>
      </c>
      <c r="E20" s="192">
        <v>113167.10999999999</v>
      </c>
      <c r="F20" s="71">
        <f t="shared" si="1"/>
        <v>94.487214468827517</v>
      </c>
      <c r="G20" s="66"/>
      <c r="H20" s="66"/>
      <c r="I20" s="66"/>
      <c r="J20" s="66"/>
      <c r="K20" s="66"/>
      <c r="L20" s="66"/>
      <c r="M20" s="66"/>
      <c r="N20" s="66"/>
      <c r="O20" s="66"/>
      <c r="P20" s="66"/>
      <c r="Q20" s="66"/>
      <c r="R20" s="66"/>
      <c r="S20" s="66"/>
      <c r="T20" s="66"/>
      <c r="U20" s="66"/>
      <c r="V20" s="66"/>
      <c r="W20" s="66"/>
    </row>
    <row r="21" spans="1:23" ht="12.75" customHeight="1" x14ac:dyDescent="0.35">
      <c r="A21" s="70" t="s">
        <v>2156</v>
      </c>
      <c r="B21" s="65" t="s">
        <v>741</v>
      </c>
      <c r="C21" s="134" t="s">
        <v>2156</v>
      </c>
      <c r="D21" s="192">
        <v>15401.55</v>
      </c>
      <c r="E21" s="192">
        <v>15401.55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35">
      <c r="A22" s="70" t="s">
        <v>2157</v>
      </c>
      <c r="B22" s="65" t="s">
        <v>652</v>
      </c>
      <c r="C22" s="134" t="s">
        <v>2157</v>
      </c>
      <c r="D22" s="192">
        <v>20342.05</v>
      </c>
      <c r="E22" s="192">
        <v>20342.05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3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3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35">
      <c r="A26" s="70" t="s">
        <v>2162</v>
      </c>
      <c r="B26" s="65" t="s">
        <v>660</v>
      </c>
      <c r="C26" s="134" t="s">
        <v>2162</v>
      </c>
      <c r="D26" s="192">
        <v>3642.43</v>
      </c>
      <c r="E26" s="192">
        <v>3642.43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3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5">
      <c r="A28" s="70" t="s">
        <v>2164</v>
      </c>
      <c r="B28" s="65" t="s">
        <v>2165</v>
      </c>
      <c r="C28" s="134" t="s">
        <v>2164</v>
      </c>
      <c r="D28" s="192">
        <v>114882.62</v>
      </c>
      <c r="E28" s="192">
        <v>122922.66999999998</v>
      </c>
      <c r="F28" s="71">
        <f t="shared" si="1"/>
        <v>106.99849115558122</v>
      </c>
      <c r="G28" s="66"/>
      <c r="H28" s="66"/>
      <c r="I28" s="66"/>
      <c r="J28" s="66"/>
      <c r="K28" s="66"/>
      <c r="L28" s="66"/>
      <c r="M28" s="66"/>
      <c r="N28" s="66"/>
      <c r="O28" s="66"/>
      <c r="P28" s="66"/>
      <c r="Q28" s="66"/>
      <c r="R28" s="66"/>
      <c r="S28" s="66"/>
      <c r="T28" s="66"/>
      <c r="U28" s="66"/>
      <c r="V28" s="66"/>
      <c r="W28" s="66"/>
    </row>
    <row r="29" spans="1:23" ht="12.75" customHeight="1" x14ac:dyDescent="0.3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35">
      <c r="A30" s="70" t="s">
        <v>2168</v>
      </c>
      <c r="B30" s="65" t="s">
        <v>666</v>
      </c>
      <c r="C30" s="134" t="s">
        <v>2168</v>
      </c>
      <c r="D30" s="192">
        <v>53013.63</v>
      </c>
      <c r="E30" s="192">
        <v>53013.63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3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5">
      <c r="A34" s="70" t="s">
        <v>2173</v>
      </c>
      <c r="B34" s="65" t="s">
        <v>2174</v>
      </c>
      <c r="C34" s="134" t="s">
        <v>2173</v>
      </c>
      <c r="D34" s="192">
        <v>53013.63</v>
      </c>
      <c r="E34" s="192">
        <v>53013.63</v>
      </c>
      <c r="F34" s="71">
        <f t="shared" si="1"/>
        <v>100</v>
      </c>
      <c r="G34" s="66"/>
      <c r="H34" s="66"/>
      <c r="I34" s="66"/>
      <c r="J34" s="66"/>
      <c r="K34" s="66"/>
      <c r="L34" s="66"/>
      <c r="M34" s="66"/>
      <c r="N34" s="66"/>
      <c r="O34" s="66"/>
      <c r="P34" s="66"/>
      <c r="Q34" s="66"/>
      <c r="R34" s="66"/>
      <c r="S34" s="66"/>
      <c r="T34" s="66"/>
      <c r="U34" s="66"/>
      <c r="V34" s="66"/>
      <c r="W34" s="66"/>
    </row>
    <row r="35" spans="1:23" ht="11.65" x14ac:dyDescent="0.3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3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3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5">
      <c r="A45" s="72" t="s">
        <v>2189</v>
      </c>
      <c r="B45" s="65" t="s">
        <v>2190</v>
      </c>
      <c r="C45" s="134" t="s">
        <v>2189</v>
      </c>
      <c r="D45" s="79">
        <f t="shared" ref="D45:E45" si="9">SUM(D46:D49)-D50</f>
        <v>2597.33</v>
      </c>
      <c r="E45" s="79">
        <f t="shared" si="9"/>
        <v>2597.33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3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5">
      <c r="A47" s="70" t="s">
        <v>2192</v>
      </c>
      <c r="B47" s="65" t="s">
        <v>2193</v>
      </c>
      <c r="C47" s="134" t="s">
        <v>2192</v>
      </c>
      <c r="D47" s="192">
        <v>2597.33</v>
      </c>
      <c r="E47" s="192">
        <v>2597.33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3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3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3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5">
      <c r="A54" s="70" t="s">
        <v>2204</v>
      </c>
      <c r="B54" s="65" t="s">
        <v>2205</v>
      </c>
      <c r="C54" s="134" t="s">
        <v>2204</v>
      </c>
      <c r="D54" s="192">
        <v>21922.03</v>
      </c>
      <c r="E54" s="192">
        <v>21105.379999999997</v>
      </c>
      <c r="F54" s="71">
        <f t="shared" si="1"/>
        <v>96.274751927627136</v>
      </c>
      <c r="G54" s="66"/>
      <c r="H54" s="66"/>
      <c r="I54" s="66"/>
      <c r="J54" s="66"/>
      <c r="K54" s="66"/>
      <c r="L54" s="66"/>
      <c r="M54" s="66"/>
      <c r="N54" s="66"/>
      <c r="O54" s="66"/>
      <c r="P54" s="66"/>
      <c r="Q54" s="66"/>
      <c r="R54" s="66"/>
      <c r="S54" s="66"/>
      <c r="T54" s="66"/>
      <c r="U54" s="66"/>
      <c r="V54" s="66"/>
      <c r="W54" s="66"/>
    </row>
    <row r="55" spans="1:23" ht="12.75" customHeight="1" x14ac:dyDescent="0.35">
      <c r="A55" s="70" t="s">
        <v>2206</v>
      </c>
      <c r="B55" s="65" t="s">
        <v>2207</v>
      </c>
      <c r="C55" s="134" t="s">
        <v>2206</v>
      </c>
      <c r="D55" s="192">
        <v>21922.03</v>
      </c>
      <c r="E55" s="192">
        <v>21105.379999999997</v>
      </c>
      <c r="F55" s="71">
        <f t="shared" si="1"/>
        <v>96.274751927627136</v>
      </c>
      <c r="G55" s="66"/>
      <c r="H55" s="66"/>
      <c r="I55" s="66"/>
      <c r="J55" s="66"/>
      <c r="K55" s="66"/>
      <c r="L55" s="66"/>
      <c r="M55" s="66"/>
      <c r="N55" s="66"/>
      <c r="O55" s="66"/>
      <c r="P55" s="66"/>
      <c r="Q55" s="66"/>
      <c r="R55" s="66"/>
      <c r="S55" s="66"/>
      <c r="T55" s="66"/>
      <c r="U55" s="66"/>
      <c r="V55" s="66"/>
      <c r="W55" s="66"/>
    </row>
    <row r="56" spans="1:23" ht="12.75" customHeight="1" x14ac:dyDescent="0.3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3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3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5" x14ac:dyDescent="0.3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5">
      <c r="A69" s="70" t="s">
        <v>2234</v>
      </c>
      <c r="B69" s="65" t="s">
        <v>2235</v>
      </c>
      <c r="C69" s="134" t="s">
        <v>2234</v>
      </c>
      <c r="D69" s="79">
        <f>D70+D82+D88+D119+D135+D147+D165+D171</f>
        <v>62723.199999999997</v>
      </c>
      <c r="E69" s="79">
        <f>E70+E82+E88+E119+E135+E147+E165+E171</f>
        <v>93097.969999999987</v>
      </c>
      <c r="F69" s="71">
        <f t="shared" si="1"/>
        <v>148.42669060252027</v>
      </c>
      <c r="G69" s="66"/>
      <c r="H69" s="66"/>
      <c r="I69" s="66"/>
      <c r="J69" s="66"/>
      <c r="K69" s="66"/>
      <c r="L69" s="66"/>
      <c r="M69" s="66"/>
      <c r="N69" s="66"/>
      <c r="O69" s="66"/>
      <c r="P69" s="66"/>
      <c r="Q69" s="66"/>
      <c r="R69" s="66"/>
      <c r="S69" s="66"/>
      <c r="T69" s="66"/>
      <c r="U69" s="66"/>
      <c r="V69" s="66"/>
      <c r="W69" s="66"/>
    </row>
    <row r="70" spans="1:23" ht="12.75" customHeight="1" x14ac:dyDescent="0.3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3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3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3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25" x14ac:dyDescent="0.3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3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25" x14ac:dyDescent="0.35">
      <c r="A82" s="70" t="s">
        <v>2260</v>
      </c>
      <c r="B82" s="65" t="s">
        <v>2261</v>
      </c>
      <c r="C82" s="134" t="s">
        <v>2260</v>
      </c>
      <c r="D82" s="79">
        <f>SUM(D83:D85)-D86+D87</f>
        <v>147.36000000000001</v>
      </c>
      <c r="E82" s="79">
        <f>SUM(E83:E85)-E86+E87</f>
        <v>756.33000000000175</v>
      </c>
      <c r="F82" s="71">
        <f t="shared" si="1"/>
        <v>513.25325732899137</v>
      </c>
      <c r="G82" s="66"/>
      <c r="H82" s="66"/>
      <c r="I82" s="66"/>
      <c r="J82" s="66"/>
      <c r="K82" s="66"/>
      <c r="L82" s="66"/>
      <c r="M82" s="66"/>
      <c r="N82" s="66"/>
      <c r="O82" s="66"/>
      <c r="P82" s="66"/>
      <c r="Q82" s="66"/>
      <c r="R82" s="66"/>
      <c r="S82" s="66"/>
      <c r="T82" s="66"/>
      <c r="U82" s="66"/>
      <c r="V82" s="66"/>
      <c r="W82" s="66"/>
    </row>
    <row r="83" spans="1:23" ht="12.75" customHeight="1" x14ac:dyDescent="0.3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5" x14ac:dyDescent="0.3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5">
      <c r="A87" s="70" t="s">
        <v>2270</v>
      </c>
      <c r="B87" s="65" t="s">
        <v>2271</v>
      </c>
      <c r="C87" s="134" t="s">
        <v>2270</v>
      </c>
      <c r="D87" s="192">
        <v>147.36000000000001</v>
      </c>
      <c r="E87" s="192">
        <v>756.33000000000175</v>
      </c>
      <c r="F87" s="71">
        <f t="shared" si="1"/>
        <v>513.25325732899137</v>
      </c>
      <c r="G87" s="66"/>
      <c r="H87" s="66"/>
      <c r="I87" s="66"/>
      <c r="J87" s="66"/>
      <c r="K87" s="66"/>
      <c r="L87" s="66"/>
      <c r="M87" s="66"/>
      <c r="N87" s="66"/>
      <c r="O87" s="66"/>
      <c r="P87" s="66"/>
      <c r="Q87" s="66"/>
      <c r="R87" s="66"/>
      <c r="S87" s="66"/>
      <c r="T87" s="66"/>
      <c r="U87" s="66"/>
      <c r="V87" s="66"/>
      <c r="W87" s="66"/>
    </row>
    <row r="88" spans="1:23" ht="12.75" customHeight="1" x14ac:dyDescent="0.3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9" x14ac:dyDescent="0.3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5" x14ac:dyDescent="0.3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25" x14ac:dyDescent="0.3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5">
      <c r="A135" s="70" t="s">
        <v>2360</v>
      </c>
      <c r="B135" s="65" t="s">
        <v>2361</v>
      </c>
      <c r="C135" s="134" t="s">
        <v>2360</v>
      </c>
      <c r="D135" s="79">
        <f t="shared" ref="D135:E135" si="21">D136+D143-D146</f>
        <v>862.7</v>
      </c>
      <c r="E135" s="79">
        <f t="shared" si="21"/>
        <v>862.7</v>
      </c>
      <c r="F135" s="71">
        <f t="shared" si="1"/>
        <v>100</v>
      </c>
      <c r="G135" s="66"/>
      <c r="H135" s="66"/>
      <c r="I135" s="66"/>
      <c r="J135" s="66"/>
      <c r="K135" s="66"/>
      <c r="L135" s="66"/>
      <c r="M135" s="66"/>
      <c r="N135" s="66"/>
      <c r="O135" s="66"/>
      <c r="P135" s="66"/>
      <c r="Q135" s="66"/>
      <c r="R135" s="66"/>
      <c r="S135" s="66"/>
      <c r="T135" s="66"/>
      <c r="U135" s="66"/>
      <c r="V135" s="66"/>
      <c r="W135" s="66"/>
    </row>
    <row r="136" spans="1:23" ht="11.65" x14ac:dyDescent="0.35">
      <c r="A136" s="70"/>
      <c r="B136" s="65" t="s">
        <v>2362</v>
      </c>
      <c r="C136" s="134" t="s">
        <v>2363</v>
      </c>
      <c r="D136" s="79">
        <f t="shared" ref="D136:E136" si="22">SUM(D137:D142)</f>
        <v>862.7</v>
      </c>
      <c r="E136" s="79">
        <f t="shared" si="22"/>
        <v>862.7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5">
      <c r="A140" s="70" t="s">
        <v>2367</v>
      </c>
      <c r="B140" s="65" t="s">
        <v>1132</v>
      </c>
      <c r="C140" s="134" t="s">
        <v>2367</v>
      </c>
      <c r="D140" s="192">
        <v>862.7</v>
      </c>
      <c r="E140" s="192">
        <v>862.7</v>
      </c>
      <c r="F140" s="71">
        <f t="shared" si="1"/>
        <v>100</v>
      </c>
      <c r="G140" s="66"/>
      <c r="H140" s="66"/>
      <c r="I140" s="66"/>
      <c r="J140" s="66"/>
      <c r="K140" s="66"/>
      <c r="L140" s="66"/>
      <c r="M140" s="66"/>
      <c r="N140" s="66"/>
      <c r="O140" s="66"/>
      <c r="P140" s="66"/>
      <c r="Q140" s="66"/>
      <c r="R140" s="66"/>
      <c r="S140" s="66"/>
      <c r="T140" s="66"/>
      <c r="U140" s="66"/>
      <c r="V140" s="66"/>
      <c r="W140" s="66"/>
    </row>
    <row r="141" spans="1:23" ht="23.25" x14ac:dyDescent="0.3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5">
      <c r="A147" s="70" t="s">
        <v>2376</v>
      </c>
      <c r="B147" s="65" t="s">
        <v>2377</v>
      </c>
      <c r="C147" s="134" t="s">
        <v>2376</v>
      </c>
      <c r="D147" s="79">
        <f t="shared" ref="D147:E147" si="24">SUM(D148:D150)+SUM(D159:D163)-D164</f>
        <v>61713.14</v>
      </c>
      <c r="E147" s="79">
        <f t="shared" si="24"/>
        <v>91478.939999999988</v>
      </c>
      <c r="F147" s="71">
        <f t="shared" si="1"/>
        <v>148.2325157980942</v>
      </c>
      <c r="G147" s="66"/>
      <c r="H147" s="66"/>
      <c r="I147" s="66"/>
      <c r="J147" s="66"/>
      <c r="K147" s="66"/>
      <c r="L147" s="66"/>
      <c r="M147" s="66"/>
      <c r="N147" s="66"/>
      <c r="O147" s="66"/>
      <c r="P147" s="66"/>
      <c r="Q147" s="66"/>
      <c r="R147" s="66"/>
      <c r="S147" s="66"/>
      <c r="T147" s="66"/>
      <c r="U147" s="66"/>
      <c r="V147" s="66"/>
      <c r="W147" s="66"/>
    </row>
    <row r="148" spans="1:23" ht="12.75" customHeight="1" x14ac:dyDescent="0.3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25" x14ac:dyDescent="0.3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25" x14ac:dyDescent="0.3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25" x14ac:dyDescent="0.3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25" x14ac:dyDescent="0.3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25" x14ac:dyDescent="0.3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5" x14ac:dyDescent="0.3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25" x14ac:dyDescent="0.3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25" x14ac:dyDescent="0.3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25" x14ac:dyDescent="0.35">
      <c r="A162" s="70" t="s">
        <v>2406</v>
      </c>
      <c r="B162" s="65" t="s">
        <v>2407</v>
      </c>
      <c r="C162" s="134" t="s">
        <v>2406</v>
      </c>
      <c r="D162" s="192">
        <v>61713.14</v>
      </c>
      <c r="E162" s="192">
        <v>91478.939999999988</v>
      </c>
      <c r="F162" s="71">
        <f t="shared" si="1"/>
        <v>148.2325157980942</v>
      </c>
      <c r="G162" s="66"/>
      <c r="H162" s="66"/>
      <c r="I162" s="66"/>
      <c r="J162" s="66"/>
      <c r="K162" s="66"/>
      <c r="L162" s="66"/>
      <c r="M162" s="66"/>
      <c r="N162" s="66"/>
      <c r="O162" s="66"/>
      <c r="P162" s="66"/>
      <c r="Q162" s="66"/>
      <c r="R162" s="66"/>
      <c r="S162" s="66"/>
      <c r="T162" s="66"/>
      <c r="U162" s="66"/>
      <c r="V162" s="66"/>
      <c r="W162" s="66"/>
    </row>
    <row r="163" spans="1:23" ht="12.75" customHeight="1" x14ac:dyDescent="0.3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3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25" x14ac:dyDescent="0.3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3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5" x14ac:dyDescent="0.3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3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5">
      <c r="A176" s="70"/>
      <c r="B176" s="65" t="s">
        <v>2432</v>
      </c>
      <c r="C176" s="134" t="s">
        <v>2433</v>
      </c>
      <c r="D176" s="79">
        <f>D177+D251</f>
        <v>139147.63</v>
      </c>
      <c r="E176" s="79">
        <f>E177+E251</f>
        <v>154879.69999999995</v>
      </c>
      <c r="F176" s="71">
        <f t="shared" si="1"/>
        <v>111.30602799343399</v>
      </c>
      <c r="G176" s="66"/>
      <c r="H176" s="66"/>
      <c r="I176" s="66"/>
      <c r="J176" s="66"/>
      <c r="K176" s="66"/>
      <c r="L176" s="66"/>
      <c r="M176" s="66"/>
      <c r="N176" s="66"/>
      <c r="O176" s="66"/>
      <c r="P176" s="66"/>
      <c r="Q176" s="66"/>
      <c r="R176" s="66"/>
      <c r="S176" s="66"/>
      <c r="T176" s="66"/>
      <c r="U176" s="66"/>
      <c r="V176" s="66"/>
      <c r="W176" s="66"/>
    </row>
    <row r="177" spans="1:23" ht="12.75" customHeight="1" x14ac:dyDescent="0.35">
      <c r="A177" s="70" t="s">
        <v>2434</v>
      </c>
      <c r="B177" s="65" t="s">
        <v>2435</v>
      </c>
      <c r="C177" s="134" t="s">
        <v>2434</v>
      </c>
      <c r="D177" s="79">
        <f>D178+D197+D203+D219+D247+D248</f>
        <v>68375.73</v>
      </c>
      <c r="E177" s="79">
        <f>E178+E197+E203+E219+E247+E248</f>
        <v>58870.999999999971</v>
      </c>
      <c r="F177" s="71">
        <f t="shared" si="1"/>
        <v>86.099263583730618</v>
      </c>
      <c r="G177" s="66"/>
      <c r="H177" s="66"/>
      <c r="I177" s="66"/>
      <c r="J177" s="66"/>
      <c r="K177" s="66"/>
      <c r="L177" s="66"/>
      <c r="M177" s="66"/>
      <c r="N177" s="66"/>
      <c r="O177" s="66"/>
      <c r="P177" s="66"/>
      <c r="Q177" s="66"/>
      <c r="R177" s="66"/>
      <c r="S177" s="66"/>
      <c r="T177" s="66"/>
      <c r="U177" s="66"/>
      <c r="V177" s="66"/>
      <c r="W177" s="66"/>
    </row>
    <row r="178" spans="1:23" ht="12.75" customHeight="1" x14ac:dyDescent="0.35">
      <c r="A178" s="70" t="s">
        <v>2436</v>
      </c>
      <c r="B178" s="65" t="s">
        <v>2437</v>
      </c>
      <c r="C178" s="134" t="s">
        <v>2436</v>
      </c>
      <c r="D178" s="79">
        <f>SUM(D179:D181)+D185+D186+SUM(D194:D196)</f>
        <v>68375.73</v>
      </c>
      <c r="E178" s="79">
        <f>SUM(E179:E181)+E185+E186+SUM(E194:E196)</f>
        <v>58547.469999999972</v>
      </c>
      <c r="F178" s="71">
        <f t="shared" si="1"/>
        <v>85.626098617155506</v>
      </c>
      <c r="G178" s="66"/>
      <c r="H178" s="66"/>
      <c r="I178" s="66"/>
      <c r="J178" s="66"/>
      <c r="K178" s="66"/>
      <c r="L178" s="66"/>
      <c r="M178" s="66"/>
      <c r="N178" s="66"/>
      <c r="O178" s="66"/>
      <c r="P178" s="66"/>
      <c r="Q178" s="66"/>
      <c r="R178" s="66"/>
      <c r="S178" s="66"/>
      <c r="T178" s="66"/>
      <c r="U178" s="66"/>
      <c r="V178" s="66"/>
      <c r="W178" s="66"/>
    </row>
    <row r="179" spans="1:23" ht="12.75" customHeight="1" x14ac:dyDescent="0.35">
      <c r="A179" s="70" t="s">
        <v>2438</v>
      </c>
      <c r="B179" s="65" t="s">
        <v>2439</v>
      </c>
      <c r="C179" s="134" t="s">
        <v>2438</v>
      </c>
      <c r="D179" s="192">
        <v>46701.22</v>
      </c>
      <c r="E179" s="192">
        <v>53675.469999999972</v>
      </c>
      <c r="F179" s="71">
        <f t="shared" si="1"/>
        <v>114.93376404299495</v>
      </c>
      <c r="G179" s="66"/>
      <c r="H179" s="66"/>
      <c r="I179" s="66"/>
      <c r="J179" s="66"/>
      <c r="K179" s="66"/>
      <c r="L179" s="66"/>
      <c r="M179" s="66"/>
      <c r="N179" s="66"/>
      <c r="O179" s="66"/>
      <c r="P179" s="66"/>
      <c r="Q179" s="66"/>
      <c r="R179" s="66"/>
      <c r="S179" s="66"/>
      <c r="T179" s="66"/>
      <c r="U179" s="66"/>
      <c r="V179" s="66"/>
      <c r="W179" s="66"/>
    </row>
    <row r="180" spans="1:23" ht="12.75" customHeight="1" x14ac:dyDescent="0.35">
      <c r="A180" s="70" t="s">
        <v>2440</v>
      </c>
      <c r="B180" s="65" t="s">
        <v>2441</v>
      </c>
      <c r="C180" s="134" t="s">
        <v>2440</v>
      </c>
      <c r="D180" s="192">
        <v>21527.15</v>
      </c>
      <c r="E180" s="192">
        <v>4872</v>
      </c>
      <c r="F180" s="71">
        <f t="shared" si="1"/>
        <v>22.63188578144343</v>
      </c>
      <c r="G180" s="66"/>
      <c r="H180" s="66"/>
      <c r="I180" s="66"/>
      <c r="J180" s="66"/>
      <c r="K180" s="66"/>
      <c r="L180" s="66"/>
      <c r="M180" s="66"/>
      <c r="N180" s="66"/>
      <c r="O180" s="66"/>
      <c r="P180" s="66"/>
      <c r="Q180" s="66"/>
      <c r="R180" s="66"/>
      <c r="S180" s="66"/>
      <c r="T180" s="66"/>
      <c r="U180" s="66"/>
      <c r="V180" s="66"/>
      <c r="W180" s="66"/>
    </row>
    <row r="181" spans="1:23" ht="12.75" customHeight="1" x14ac:dyDescent="0.3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3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3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25" x14ac:dyDescent="0.3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5" x14ac:dyDescent="0.3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5" x14ac:dyDescent="0.3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5" x14ac:dyDescent="0.3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5" x14ac:dyDescent="0.3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5" x14ac:dyDescent="0.3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25" x14ac:dyDescent="0.3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5" x14ac:dyDescent="0.3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5">
      <c r="A196" s="70" t="s">
        <v>2472</v>
      </c>
      <c r="B196" s="65" t="s">
        <v>2473</v>
      </c>
      <c r="C196" s="134" t="s">
        <v>2472</v>
      </c>
      <c r="D196" s="192">
        <v>147.36000000000001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3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3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3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5" x14ac:dyDescent="0.3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25" x14ac:dyDescent="0.3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25" x14ac:dyDescent="0.3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9" x14ac:dyDescent="0.3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5" x14ac:dyDescent="0.3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5" x14ac:dyDescent="0.3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5" x14ac:dyDescent="0.3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5" x14ac:dyDescent="0.3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25" x14ac:dyDescent="0.3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5">
      <c r="A247" s="70" t="s">
        <v>2568</v>
      </c>
      <c r="B247" s="65" t="s">
        <v>2569</v>
      </c>
      <c r="C247" s="134" t="s">
        <v>2568</v>
      </c>
      <c r="D247" s="192"/>
      <c r="E247" s="192">
        <v>323.52999999999884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25" x14ac:dyDescent="0.3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5">
      <c r="A251" s="70" t="s">
        <v>2576</v>
      </c>
      <c r="B251" s="65" t="s">
        <v>2577</v>
      </c>
      <c r="C251" s="134" t="s">
        <v>2576</v>
      </c>
      <c r="D251" s="79">
        <f>+D252+D255-D264+D274+D291</f>
        <v>70771.900000000009</v>
      </c>
      <c r="E251" s="79">
        <f>+E252+E255-E264+E274+E291</f>
        <v>96008.7</v>
      </c>
      <c r="F251" s="71">
        <f t="shared" si="1"/>
        <v>135.65935067449084</v>
      </c>
      <c r="G251" s="66"/>
      <c r="H251" s="66"/>
      <c r="I251" s="66"/>
      <c r="J251" s="66"/>
      <c r="K251" s="66"/>
      <c r="L251" s="66"/>
      <c r="M251" s="66"/>
      <c r="N251" s="66"/>
      <c r="O251" s="66"/>
      <c r="P251" s="66"/>
      <c r="Q251" s="66"/>
      <c r="R251" s="66"/>
      <c r="S251" s="66"/>
      <c r="T251" s="66"/>
      <c r="U251" s="66"/>
      <c r="V251" s="66"/>
      <c r="W251" s="66"/>
    </row>
    <row r="252" spans="1:23" ht="12.75" customHeight="1" x14ac:dyDescent="0.35">
      <c r="A252" s="70" t="s">
        <v>2578</v>
      </c>
      <c r="B252" s="65" t="s">
        <v>2579</v>
      </c>
      <c r="C252" s="134" t="s">
        <v>2578</v>
      </c>
      <c r="D252" s="79">
        <f>D253-D254</f>
        <v>77287.13</v>
      </c>
      <c r="E252" s="79">
        <f>E253-E254</f>
        <v>62644.43</v>
      </c>
      <c r="F252" s="71">
        <f t="shared" si="1"/>
        <v>81.054154812062492</v>
      </c>
      <c r="G252" s="66"/>
      <c r="H252" s="66"/>
      <c r="I252" s="66"/>
      <c r="J252" s="66"/>
      <c r="K252" s="66"/>
      <c r="L252" s="66"/>
      <c r="M252" s="66"/>
      <c r="N252" s="66"/>
      <c r="O252" s="66"/>
      <c r="P252" s="66"/>
      <c r="Q252" s="66"/>
      <c r="R252" s="66"/>
      <c r="S252" s="66"/>
      <c r="T252" s="66"/>
      <c r="U252" s="66"/>
      <c r="V252" s="66"/>
      <c r="W252" s="66"/>
    </row>
    <row r="253" spans="1:23" ht="12.75" customHeight="1" x14ac:dyDescent="0.35">
      <c r="A253" s="70" t="s">
        <v>2580</v>
      </c>
      <c r="B253" s="65" t="s">
        <v>2581</v>
      </c>
      <c r="C253" s="134" t="s">
        <v>2580</v>
      </c>
      <c r="D253" s="192">
        <v>77287.13</v>
      </c>
      <c r="E253" s="192">
        <v>62644.43</v>
      </c>
      <c r="F253" s="71">
        <f t="shared" si="1"/>
        <v>81.054154812062492</v>
      </c>
      <c r="G253" s="66"/>
      <c r="H253" s="66"/>
      <c r="I253" s="66"/>
      <c r="J253" s="66"/>
      <c r="K253" s="66"/>
      <c r="L253" s="66"/>
      <c r="M253" s="66"/>
      <c r="N253" s="66"/>
      <c r="O253" s="66"/>
      <c r="P253" s="66"/>
      <c r="Q253" s="66"/>
      <c r="R253" s="66"/>
      <c r="S253" s="66"/>
      <c r="T253" s="66"/>
      <c r="U253" s="66"/>
      <c r="V253" s="66"/>
      <c r="W253" s="66"/>
    </row>
    <row r="254" spans="1:23" ht="12.75" customHeight="1" x14ac:dyDescent="0.3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5">
      <c r="A255" s="70" t="s">
        <v>2584</v>
      </c>
      <c r="B255" s="65" t="s">
        <v>2585</v>
      </c>
      <c r="C255" s="134" t="s">
        <v>2584</v>
      </c>
      <c r="D255" s="79">
        <f>D256-D260</f>
        <v>-6515.23</v>
      </c>
      <c r="E255" s="79">
        <f>E256-E260</f>
        <v>33364.269999999997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35">
      <c r="A256" s="70" t="s">
        <v>2586</v>
      </c>
      <c r="B256" s="65" t="s">
        <v>2587</v>
      </c>
      <c r="C256" s="134" t="s">
        <v>2586</v>
      </c>
      <c r="D256" s="79">
        <f>SUM(D257:D259)</f>
        <v>0</v>
      </c>
      <c r="E256" s="79">
        <f>SUM(E257:E259)</f>
        <v>33364.269999999997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35">
      <c r="A257" s="70" t="s">
        <v>598</v>
      </c>
      <c r="B257" s="65" t="s">
        <v>2588</v>
      </c>
      <c r="C257" s="134" t="s">
        <v>598</v>
      </c>
      <c r="D257" s="192">
        <v>0</v>
      </c>
      <c r="E257" s="192">
        <v>33364.269999999997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3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5">
      <c r="A260" s="70" t="s">
        <v>2591</v>
      </c>
      <c r="B260" s="65" t="s">
        <v>2592</v>
      </c>
      <c r="C260" s="134" t="s">
        <v>2591</v>
      </c>
      <c r="D260" s="79">
        <f>SUM(D261:D263)</f>
        <v>6515.23</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35">
      <c r="A261" s="70" t="s">
        <v>600</v>
      </c>
      <c r="B261" s="65" t="s">
        <v>2593</v>
      </c>
      <c r="C261" s="134" t="s">
        <v>600</v>
      </c>
      <c r="D261" s="192">
        <v>6515.23</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3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3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25" x14ac:dyDescent="0.3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25" x14ac:dyDescent="0.3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25" x14ac:dyDescent="0.3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25" x14ac:dyDescent="0.3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25" x14ac:dyDescent="0.3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3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25" x14ac:dyDescent="0.3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25" x14ac:dyDescent="0.3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25" x14ac:dyDescent="0.3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5" x14ac:dyDescent="0.3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5">
      <c r="A297" s="70" t="s">
        <v>2659</v>
      </c>
      <c r="B297" s="65" t="s">
        <v>2660</v>
      </c>
      <c r="C297" s="134" t="s">
        <v>2659</v>
      </c>
      <c r="D297" s="79">
        <f t="shared" ref="D297:E297" si="42">D298</f>
        <v>313503.56</v>
      </c>
      <c r="E297" s="79">
        <f t="shared" si="42"/>
        <v>7299.75</v>
      </c>
      <c r="F297" s="71">
        <f t="shared" si="1"/>
        <v>2.3284424585162609</v>
      </c>
      <c r="G297" s="66"/>
      <c r="H297" s="66"/>
      <c r="I297" s="66"/>
      <c r="J297" s="66"/>
      <c r="K297" s="66"/>
      <c r="L297" s="66"/>
      <c r="M297" s="66"/>
      <c r="N297" s="66"/>
      <c r="O297" s="66"/>
      <c r="P297" s="66"/>
      <c r="Q297" s="66"/>
      <c r="R297" s="66"/>
      <c r="S297" s="66"/>
      <c r="T297" s="66"/>
      <c r="U297" s="66"/>
      <c r="V297" s="66"/>
      <c r="W297" s="66"/>
    </row>
    <row r="298" spans="1:23" ht="12.75" customHeight="1" x14ac:dyDescent="0.35">
      <c r="A298" s="73" t="s">
        <v>2661</v>
      </c>
      <c r="B298" s="74" t="s">
        <v>2662</v>
      </c>
      <c r="C298" s="134" t="s">
        <v>2661</v>
      </c>
      <c r="D298" s="193">
        <v>313503.56</v>
      </c>
      <c r="E298" s="193">
        <v>7299.75</v>
      </c>
      <c r="F298" s="75">
        <f t="shared" si="1"/>
        <v>2.3284424585162609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3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5">
      <c r="A302" s="70" t="s">
        <v>2668</v>
      </c>
      <c r="B302" s="65" t="s">
        <v>2669</v>
      </c>
      <c r="C302" s="134" t="s">
        <v>2670</v>
      </c>
      <c r="D302" s="192">
        <v>0</v>
      </c>
      <c r="E302" s="192">
        <v>91478.94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35">
      <c r="A303" s="70" t="s">
        <v>2668</v>
      </c>
      <c r="B303" s="65" t="s">
        <v>2671</v>
      </c>
      <c r="C303" s="134" t="s">
        <v>2672</v>
      </c>
      <c r="D303" s="192">
        <v>61713.14</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3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5" x14ac:dyDescent="0.3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5">
      <c r="A308" s="70" t="s">
        <v>2682</v>
      </c>
      <c r="B308" s="65" t="s">
        <v>2683</v>
      </c>
      <c r="C308" s="134" t="s">
        <v>2682</v>
      </c>
      <c r="D308" s="192">
        <v>147.36000000000001</v>
      </c>
      <c r="E308" s="192">
        <v>756.33000000000027</v>
      </c>
      <c r="F308" s="71">
        <f t="shared" si="43"/>
        <v>513.25325732899034</v>
      </c>
      <c r="G308" s="66"/>
      <c r="H308" s="66"/>
      <c r="I308" s="66"/>
      <c r="J308" s="66"/>
      <c r="K308" s="66"/>
      <c r="L308" s="66"/>
      <c r="M308" s="66"/>
      <c r="N308" s="66"/>
      <c r="O308" s="66"/>
      <c r="P308" s="66"/>
      <c r="Q308" s="66"/>
      <c r="R308" s="66"/>
      <c r="S308" s="66"/>
      <c r="T308" s="66"/>
      <c r="U308" s="66"/>
      <c r="V308" s="66"/>
      <c r="W308" s="66"/>
    </row>
    <row r="309" spans="1:23" ht="12.75" customHeight="1" x14ac:dyDescent="0.3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25" x14ac:dyDescent="0.3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5" x14ac:dyDescent="0.3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25" x14ac:dyDescent="0.3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5" x14ac:dyDescent="0.3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5" x14ac:dyDescent="0.3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5" x14ac:dyDescent="0.3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5" x14ac:dyDescent="0.3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5" x14ac:dyDescent="0.3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25" x14ac:dyDescent="0.3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5" x14ac:dyDescent="0.3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5" x14ac:dyDescent="0.3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25" x14ac:dyDescent="0.3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25" x14ac:dyDescent="0.3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25" x14ac:dyDescent="0.3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25" x14ac:dyDescent="0.3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25" x14ac:dyDescent="0.3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25" x14ac:dyDescent="0.3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25" x14ac:dyDescent="0.3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25" x14ac:dyDescent="0.3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25" x14ac:dyDescent="0.3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25" x14ac:dyDescent="0.3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25" x14ac:dyDescent="0.3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25" x14ac:dyDescent="0.3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5" x14ac:dyDescent="0.35">
      <c r="A335" s="70" t="s">
        <v>2728</v>
      </c>
      <c r="B335" s="65" t="s">
        <v>2729</v>
      </c>
      <c r="C335" s="134" t="s">
        <v>2728</v>
      </c>
      <c r="D335" s="192">
        <v>61713.14</v>
      </c>
      <c r="E335" s="192">
        <v>88761.939999999988</v>
      </c>
      <c r="F335" s="71">
        <f t="shared" si="43"/>
        <v>143.82988776782381</v>
      </c>
      <c r="G335" s="66"/>
      <c r="H335" s="66"/>
      <c r="I335" s="66"/>
      <c r="J335" s="66"/>
      <c r="K335" s="66"/>
      <c r="L335" s="66"/>
      <c r="M335" s="66"/>
      <c r="N335" s="66"/>
      <c r="O335" s="66"/>
      <c r="P335" s="66"/>
      <c r="Q335" s="66"/>
      <c r="R335" s="66"/>
      <c r="S335" s="66"/>
      <c r="T335" s="66"/>
      <c r="U335" s="66"/>
      <c r="V335" s="66"/>
      <c r="W335" s="66"/>
    </row>
    <row r="336" spans="1:23" ht="12.75" customHeight="1" x14ac:dyDescent="0.3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35">
      <c r="A337" s="70" t="s">
        <v>2730</v>
      </c>
      <c r="B337" s="65" t="s">
        <v>2733</v>
      </c>
      <c r="C337" s="134" t="s">
        <v>2734</v>
      </c>
      <c r="D337" s="192">
        <v>68375.73</v>
      </c>
      <c r="E337" s="192">
        <v>58547.47</v>
      </c>
      <c r="F337" s="71">
        <f t="shared" si="43"/>
        <v>85.626098617155549</v>
      </c>
      <c r="G337" s="66"/>
      <c r="H337" s="66"/>
      <c r="I337" s="66"/>
      <c r="J337" s="66"/>
      <c r="K337" s="66"/>
      <c r="L337" s="66"/>
      <c r="M337" s="66"/>
      <c r="N337" s="66"/>
      <c r="O337" s="66"/>
      <c r="P337" s="66"/>
      <c r="Q337" s="66"/>
      <c r="R337" s="66"/>
      <c r="S337" s="66"/>
      <c r="T337" s="66"/>
      <c r="U337" s="66"/>
      <c r="V337" s="66"/>
      <c r="W337" s="66"/>
    </row>
    <row r="338" spans="1:23" ht="12.75" customHeight="1" x14ac:dyDescent="0.3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3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5" x14ac:dyDescent="0.3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5" x14ac:dyDescent="0.3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25" x14ac:dyDescent="0.3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5" x14ac:dyDescent="0.3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25" x14ac:dyDescent="0.3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25" x14ac:dyDescent="0.3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25" x14ac:dyDescent="0.3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25" x14ac:dyDescent="0.3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5" x14ac:dyDescent="0.3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25" x14ac:dyDescent="0.3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25" x14ac:dyDescent="0.3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5">
      <c r="A380" s="70">
        <v>27612</v>
      </c>
      <c r="B380" s="182" t="s">
        <v>2797</v>
      </c>
      <c r="C380" s="134">
        <v>27612</v>
      </c>
      <c r="D380" s="192"/>
      <c r="E380" s="192">
        <v>323.53000000000009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5">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65" x14ac:dyDescent="0.3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5">
      <c r="A391" s="285" t="s">
        <v>2818</v>
      </c>
      <c r="B391" s="286" t="s">
        <v>2819</v>
      </c>
      <c r="C391" s="287" t="s">
        <v>2818</v>
      </c>
      <c r="D391" s="288">
        <v>307299.75</v>
      </c>
      <c r="E391" s="288">
        <v>7299.75</v>
      </c>
      <c r="F391" s="263">
        <f t="shared" si="44"/>
        <v>2.375449378009582</v>
      </c>
      <c r="G391" s="66"/>
      <c r="H391" s="66"/>
      <c r="I391" s="66"/>
      <c r="J391" s="66"/>
      <c r="K391" s="66"/>
      <c r="L391" s="66"/>
      <c r="M391" s="66"/>
      <c r="N391" s="66"/>
      <c r="O391" s="66"/>
      <c r="P391" s="66"/>
      <c r="Q391" s="66"/>
      <c r="R391" s="66"/>
      <c r="S391" s="66"/>
      <c r="T391" s="66"/>
      <c r="U391" s="66"/>
      <c r="V391" s="66"/>
      <c r="W391" s="66"/>
    </row>
    <row r="392" spans="1:23" ht="12.75" customHeight="1" x14ac:dyDescent="0.35">
      <c r="A392" s="285" t="s">
        <v>2820</v>
      </c>
      <c r="B392" s="286" t="s">
        <v>2821</v>
      </c>
      <c r="C392" s="287" t="s">
        <v>2820</v>
      </c>
      <c r="D392" s="288">
        <v>6203.81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3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5" x14ac:dyDescent="0.3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5" x14ac:dyDescent="0.3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5">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row r="1044" spans="3:3" ht="15.75" customHeight="1" x14ac:dyDescent="0.3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E85" sqref="E85"/>
    </sheetView>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4" t="s">
        <v>1</v>
      </c>
      <c r="C1" s="268" t="s">
        <v>2</v>
      </c>
      <c r="D1" s="325" t="s">
        <v>3</v>
      </c>
      <c r="E1" s="268" t="s">
        <v>4</v>
      </c>
      <c r="F1" s="326" t="s">
        <v>5</v>
      </c>
    </row>
    <row r="2" spans="1:25" ht="50.1" customHeight="1" x14ac:dyDescent="0.3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5" x14ac:dyDescent="0.3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2222</v>
      </c>
      <c r="B82" s="64" t="s">
        <v>2972</v>
      </c>
      <c r="C82" s="139" t="s">
        <v>2222</v>
      </c>
      <c r="D82" s="60">
        <f t="shared" ref="D82:E82" si="16">SUM(D83:D88)</f>
        <v>709021.18</v>
      </c>
      <c r="E82" s="60">
        <f t="shared" si="16"/>
        <v>796658.15</v>
      </c>
      <c r="F82" s="45">
        <f t="shared" si="1"/>
        <v>112.36027533056205</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2226</v>
      </c>
      <c r="B84" s="64" t="s">
        <v>2974</v>
      </c>
      <c r="C84" s="139" t="s">
        <v>2226</v>
      </c>
      <c r="D84" s="194">
        <v>709021.18</v>
      </c>
      <c r="E84" s="194">
        <v>796658.15</v>
      </c>
      <c r="F84" s="45">
        <f t="shared" si="1"/>
        <v>112.36027533056205</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3082</v>
      </c>
      <c r="C141" s="256" t="s">
        <v>3083</v>
      </c>
      <c r="D141" s="81">
        <f t="shared" ref="D141:E141" si="28">D5+D22+D28+D35+D75+D82+D89+D107+D114+D129</f>
        <v>709021.18</v>
      </c>
      <c r="E141" s="81">
        <f t="shared" si="28"/>
        <v>796658.15</v>
      </c>
      <c r="F141" s="61">
        <f t="shared" si="1"/>
        <v>112.36027533056205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3085</v>
      </c>
      <c r="B5" s="84" t="s">
        <v>3086</v>
      </c>
      <c r="C5" s="254" t="s">
        <v>3085</v>
      </c>
      <c r="D5" s="58">
        <f t="shared" ref="D5:E5" si="0">D6+D22</f>
        <v>0</v>
      </c>
      <c r="E5" s="82">
        <f t="shared" si="0"/>
        <v>17975.900000000001</v>
      </c>
      <c r="F5" s="31"/>
      <c r="G5" s="31"/>
      <c r="H5" s="31"/>
      <c r="I5" s="31"/>
      <c r="J5" s="31"/>
      <c r="K5" s="31"/>
      <c r="L5" s="31"/>
      <c r="M5" s="31"/>
      <c r="N5" s="31"/>
      <c r="O5" s="31"/>
      <c r="P5" s="31"/>
      <c r="Q5" s="31"/>
      <c r="R5" s="31"/>
      <c r="S5" s="31"/>
      <c r="T5" s="31"/>
      <c r="U5" s="31"/>
    </row>
    <row r="6" spans="1:24" ht="13.5" customHeight="1" x14ac:dyDescent="0.35">
      <c r="A6" s="161" t="s">
        <v>3087</v>
      </c>
      <c r="B6" s="85" t="s">
        <v>3088</v>
      </c>
      <c r="C6" s="134" t="s">
        <v>3087</v>
      </c>
      <c r="D6" s="60">
        <f t="shared" ref="D6:E6" si="1">D7+D14</f>
        <v>0</v>
      </c>
      <c r="E6" s="83">
        <f t="shared" si="1"/>
        <v>17975.900000000001</v>
      </c>
      <c r="F6" s="31"/>
      <c r="G6" s="31"/>
      <c r="H6" s="31"/>
      <c r="I6" s="31"/>
      <c r="J6" s="31"/>
      <c r="K6" s="31"/>
      <c r="L6" s="31"/>
      <c r="M6" s="31"/>
      <c r="N6" s="31"/>
      <c r="O6" s="31"/>
      <c r="P6" s="31"/>
      <c r="Q6" s="31"/>
      <c r="R6" s="31"/>
      <c r="S6" s="31"/>
      <c r="T6" s="31"/>
      <c r="U6" s="31"/>
    </row>
    <row r="7" spans="1:24" ht="12.75" x14ac:dyDescent="0.35">
      <c r="A7" s="161" t="s">
        <v>582</v>
      </c>
      <c r="B7" s="85" t="s">
        <v>3089</v>
      </c>
      <c r="C7" s="134" t="s">
        <v>3090</v>
      </c>
      <c r="D7" s="60">
        <f t="shared" ref="D7:E7" si="2">SUM(D8:D13)</f>
        <v>0</v>
      </c>
      <c r="E7" s="83">
        <f t="shared" si="2"/>
        <v>17975.900000000001</v>
      </c>
      <c r="F7" s="31"/>
      <c r="G7" s="31"/>
      <c r="H7" s="31"/>
      <c r="I7" s="31"/>
      <c r="J7" s="31"/>
      <c r="K7" s="31"/>
      <c r="L7" s="31"/>
      <c r="M7" s="31"/>
      <c r="N7" s="31"/>
      <c r="O7" s="31"/>
      <c r="P7" s="31"/>
      <c r="Q7" s="31"/>
      <c r="R7" s="31"/>
      <c r="S7" s="31"/>
      <c r="T7" s="31"/>
      <c r="U7" s="31"/>
    </row>
    <row r="8" spans="1:24" ht="13.5" customHeight="1" x14ac:dyDescent="0.3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3093</v>
      </c>
      <c r="C9" s="134" t="s">
        <v>3094</v>
      </c>
      <c r="D9" s="194"/>
      <c r="E9" s="195">
        <v>17975.900000000001</v>
      </c>
      <c r="F9" s="31"/>
      <c r="G9" s="31"/>
      <c r="H9" s="31"/>
      <c r="I9" s="31"/>
      <c r="J9" s="31"/>
      <c r="K9" s="31"/>
      <c r="L9" s="31"/>
      <c r="M9" s="31"/>
      <c r="N9" s="31"/>
      <c r="O9" s="31"/>
      <c r="P9" s="31"/>
      <c r="Q9" s="31"/>
      <c r="R9" s="31"/>
      <c r="S9" s="31"/>
      <c r="T9" s="31"/>
      <c r="U9" s="31"/>
    </row>
    <row r="10" spans="1:24" ht="13.5" customHeight="1" x14ac:dyDescent="0.3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4" sqref="D104"/>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3156</v>
      </c>
      <c r="C5" s="138" t="s">
        <v>3157</v>
      </c>
      <c r="D5" s="198">
        <v>68375.73</v>
      </c>
      <c r="E5" s="31"/>
      <c r="F5" s="31"/>
      <c r="G5" s="31"/>
      <c r="H5" s="31"/>
      <c r="I5" s="31"/>
      <c r="J5" s="31"/>
      <c r="K5" s="31"/>
      <c r="L5" s="31"/>
      <c r="M5" s="31"/>
      <c r="N5" s="31"/>
      <c r="O5" s="31"/>
      <c r="P5" s="31"/>
      <c r="Q5" s="31"/>
      <c r="R5" s="31"/>
      <c r="S5" s="31"/>
      <c r="T5" s="31"/>
      <c r="U5" s="31"/>
    </row>
    <row r="6" spans="1:24" ht="23.25" x14ac:dyDescent="0.35">
      <c r="A6" s="88"/>
      <c r="B6" s="134" t="s">
        <v>3158</v>
      </c>
      <c r="C6" s="139" t="s">
        <v>3159</v>
      </c>
      <c r="D6" s="34">
        <f>D7+D8+D17+D18+D24</f>
        <v>1056649.8700000001</v>
      </c>
      <c r="E6" s="232"/>
      <c r="F6" s="31"/>
      <c r="G6" s="31"/>
      <c r="H6" s="31"/>
      <c r="I6" s="31"/>
      <c r="J6" s="31"/>
      <c r="K6" s="31"/>
      <c r="L6" s="31"/>
      <c r="M6" s="31"/>
      <c r="N6" s="31"/>
      <c r="O6" s="31"/>
      <c r="P6" s="31"/>
      <c r="Q6" s="31"/>
      <c r="R6" s="31"/>
      <c r="S6" s="31"/>
      <c r="T6" s="31"/>
      <c r="U6" s="31"/>
    </row>
    <row r="7" spans="1:24" ht="12.75" customHeight="1" x14ac:dyDescent="0.3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35">
      <c r="A8" s="88" t="s">
        <v>2436</v>
      </c>
      <c r="B8" s="89" t="s">
        <v>3162</v>
      </c>
      <c r="C8" s="139" t="s">
        <v>3163</v>
      </c>
      <c r="D8" s="34">
        <f>SUM(D9:D16)</f>
        <v>794532.08000000007</v>
      </c>
      <c r="E8" s="31"/>
      <c r="F8" s="31"/>
      <c r="G8" s="31"/>
      <c r="H8" s="31"/>
      <c r="I8" s="31"/>
      <c r="J8" s="31"/>
      <c r="K8" s="31"/>
      <c r="L8" s="31"/>
      <c r="M8" s="31"/>
      <c r="N8" s="31"/>
      <c r="O8" s="31"/>
      <c r="P8" s="31"/>
      <c r="Q8" s="31"/>
      <c r="R8" s="31"/>
      <c r="S8" s="31"/>
      <c r="T8" s="31"/>
      <c r="U8" s="31"/>
    </row>
    <row r="9" spans="1:24" ht="12.75" customHeight="1" x14ac:dyDescent="0.35">
      <c r="A9" s="63" t="s">
        <v>2438</v>
      </c>
      <c r="B9" s="64" t="s">
        <v>2439</v>
      </c>
      <c r="C9" s="139" t="s">
        <v>3164</v>
      </c>
      <c r="D9" s="199">
        <v>682612.68</v>
      </c>
      <c r="E9" s="31"/>
      <c r="F9" s="31"/>
      <c r="G9" s="31"/>
      <c r="H9" s="31"/>
      <c r="I9" s="31"/>
      <c r="J9" s="31"/>
      <c r="K9" s="31"/>
      <c r="L9" s="31"/>
      <c r="M9" s="31"/>
      <c r="N9" s="31"/>
      <c r="O9" s="31"/>
      <c r="P9" s="31"/>
      <c r="Q9" s="31"/>
      <c r="R9" s="31"/>
      <c r="S9" s="31"/>
      <c r="T9" s="31"/>
      <c r="U9" s="31"/>
    </row>
    <row r="10" spans="1:24" ht="12.75" customHeight="1" x14ac:dyDescent="0.35">
      <c r="A10" s="63" t="s">
        <v>2440</v>
      </c>
      <c r="B10" s="64" t="s">
        <v>2441</v>
      </c>
      <c r="C10" s="139" t="s">
        <v>3165</v>
      </c>
      <c r="D10" s="199">
        <v>111919.38</v>
      </c>
      <c r="E10" s="31"/>
      <c r="F10" s="31"/>
      <c r="G10" s="31"/>
      <c r="H10" s="31"/>
      <c r="I10" s="31"/>
      <c r="J10" s="31"/>
      <c r="K10" s="31"/>
      <c r="L10" s="31"/>
      <c r="M10" s="31"/>
      <c r="N10" s="31"/>
      <c r="O10" s="31"/>
      <c r="P10" s="31"/>
      <c r="Q10" s="31"/>
      <c r="R10" s="31"/>
      <c r="S10" s="31"/>
      <c r="T10" s="31"/>
      <c r="U10" s="31"/>
    </row>
    <row r="11" spans="1:24" ht="12.75" customHeight="1" x14ac:dyDescent="0.35">
      <c r="A11" s="63" t="s">
        <v>2442</v>
      </c>
      <c r="B11" s="64" t="s">
        <v>3166</v>
      </c>
      <c r="C11" s="139" t="s">
        <v>3167</v>
      </c>
      <c r="D11" s="199">
        <v>0.02</v>
      </c>
      <c r="E11" s="31"/>
      <c r="F11" s="31"/>
      <c r="G11" s="31"/>
      <c r="H11" s="31"/>
      <c r="I11" s="31"/>
      <c r="J11" s="31"/>
      <c r="K11" s="31"/>
      <c r="L11" s="31"/>
      <c r="M11" s="31"/>
      <c r="N11" s="31"/>
      <c r="O11" s="31"/>
      <c r="P11" s="31"/>
      <c r="Q11" s="31"/>
      <c r="R11" s="31"/>
      <c r="S11" s="31"/>
      <c r="T11" s="31"/>
      <c r="U11" s="31"/>
    </row>
    <row r="12" spans="1:24" ht="12.75" customHeight="1" x14ac:dyDescent="0.3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3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3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3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3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2474</v>
      </c>
      <c r="B17" s="134" t="s">
        <v>3142</v>
      </c>
      <c r="C17" s="139" t="s">
        <v>3174</v>
      </c>
      <c r="D17" s="199">
        <v>3333.2</v>
      </c>
      <c r="E17" s="31"/>
      <c r="F17" s="31"/>
      <c r="G17" s="31"/>
      <c r="H17" s="31"/>
      <c r="I17" s="31"/>
      <c r="J17" s="31"/>
      <c r="K17" s="31"/>
      <c r="L17" s="31"/>
      <c r="M17" s="31"/>
      <c r="N17" s="31"/>
      <c r="O17" s="31"/>
      <c r="P17" s="31"/>
      <c r="Q17" s="31"/>
      <c r="R17" s="31"/>
      <c r="S17" s="31"/>
      <c r="T17" s="31"/>
      <c r="U17" s="31"/>
    </row>
    <row r="18" spans="1:21" ht="34.9" x14ac:dyDescent="0.3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25" x14ac:dyDescent="0.3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25" x14ac:dyDescent="0.3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x14ac:dyDescent="0.35">
      <c r="A24" s="294" t="s">
        <v>2568</v>
      </c>
      <c r="B24" s="134" t="s">
        <v>3190</v>
      </c>
      <c r="C24" s="134" t="s">
        <v>3191</v>
      </c>
      <c r="D24" s="283">
        <v>258784.59</v>
      </c>
      <c r="E24" s="232"/>
      <c r="F24" s="31"/>
      <c r="G24" s="31"/>
      <c r="H24" s="31"/>
      <c r="I24" s="31"/>
      <c r="J24" s="31"/>
      <c r="K24" s="31"/>
      <c r="L24" s="31"/>
      <c r="M24" s="31"/>
      <c r="N24" s="31"/>
      <c r="O24" s="31"/>
      <c r="P24" s="31"/>
      <c r="Q24" s="31"/>
      <c r="R24" s="31"/>
      <c r="S24" s="31"/>
      <c r="T24" s="31"/>
      <c r="U24" s="31"/>
    </row>
    <row r="25" spans="1:21" ht="23.25" x14ac:dyDescent="0.35">
      <c r="A25" s="63"/>
      <c r="B25" s="134" t="s">
        <v>3192</v>
      </c>
      <c r="C25" s="139" t="s">
        <v>3193</v>
      </c>
      <c r="D25" s="34">
        <f>D26+D27+D36+D37+D43</f>
        <v>1066154.6000000001</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2436</v>
      </c>
      <c r="B27" s="89" t="s">
        <v>3195</v>
      </c>
      <c r="C27" s="139" t="s">
        <v>3196</v>
      </c>
      <c r="D27" s="34">
        <f>SUM(D28:D35)</f>
        <v>804360.34000000008</v>
      </c>
      <c r="E27" s="31"/>
      <c r="F27" s="31"/>
      <c r="G27" s="31"/>
      <c r="H27" s="31"/>
      <c r="I27" s="31"/>
      <c r="J27" s="31"/>
      <c r="K27" s="31"/>
      <c r="L27" s="31"/>
      <c r="M27" s="31"/>
      <c r="N27" s="31"/>
      <c r="O27" s="31"/>
      <c r="P27" s="31"/>
      <c r="Q27" s="31"/>
      <c r="R27" s="31"/>
      <c r="S27" s="31"/>
      <c r="T27" s="31"/>
      <c r="U27" s="31"/>
    </row>
    <row r="28" spans="1:21" ht="12.75" customHeight="1" x14ac:dyDescent="0.35">
      <c r="A28" s="63" t="s">
        <v>2438</v>
      </c>
      <c r="B28" s="64" t="s">
        <v>2439</v>
      </c>
      <c r="C28" s="139" t="s">
        <v>3197</v>
      </c>
      <c r="D28" s="199">
        <v>675638.43</v>
      </c>
      <c r="E28" s="31"/>
      <c r="F28" s="31"/>
      <c r="G28" s="31"/>
      <c r="H28" s="31"/>
      <c r="I28" s="31"/>
      <c r="J28" s="31"/>
      <c r="K28" s="31"/>
      <c r="L28" s="31"/>
      <c r="M28" s="31"/>
      <c r="N28" s="31"/>
      <c r="O28" s="31"/>
      <c r="P28" s="31"/>
      <c r="Q28" s="31"/>
      <c r="R28" s="31"/>
      <c r="S28" s="31"/>
      <c r="T28" s="31"/>
      <c r="U28" s="31"/>
    </row>
    <row r="29" spans="1:21" ht="12.75" customHeight="1" x14ac:dyDescent="0.35">
      <c r="A29" s="63" t="s">
        <v>2440</v>
      </c>
      <c r="B29" s="64" t="s">
        <v>2441</v>
      </c>
      <c r="C29" s="139" t="s">
        <v>3198</v>
      </c>
      <c r="D29" s="199">
        <v>128574.53</v>
      </c>
      <c r="E29" s="31"/>
      <c r="F29" s="31"/>
      <c r="G29" s="31"/>
      <c r="H29" s="31"/>
      <c r="I29" s="31"/>
      <c r="J29" s="31"/>
      <c r="K29" s="31"/>
      <c r="L29" s="31"/>
      <c r="M29" s="31"/>
      <c r="N29" s="31"/>
      <c r="O29" s="31"/>
      <c r="P29" s="31"/>
      <c r="Q29" s="31"/>
      <c r="R29" s="31"/>
      <c r="S29" s="31"/>
      <c r="T29" s="31"/>
      <c r="U29" s="31"/>
    </row>
    <row r="30" spans="1:21" ht="12.75" customHeight="1" x14ac:dyDescent="0.35">
      <c r="A30" s="63" t="s">
        <v>2442</v>
      </c>
      <c r="B30" s="64" t="s">
        <v>3166</v>
      </c>
      <c r="C30" s="139" t="s">
        <v>3199</v>
      </c>
      <c r="D30" s="199">
        <v>0.02</v>
      </c>
      <c r="E30" s="31"/>
      <c r="F30" s="31"/>
      <c r="G30" s="31"/>
      <c r="H30" s="31"/>
      <c r="I30" s="31"/>
      <c r="J30" s="31"/>
      <c r="K30" s="31"/>
      <c r="L30" s="31"/>
      <c r="M30" s="31"/>
      <c r="N30" s="31"/>
      <c r="O30" s="31"/>
      <c r="P30" s="31"/>
      <c r="Q30" s="31"/>
      <c r="R30" s="31"/>
      <c r="S30" s="31"/>
      <c r="T30" s="31"/>
      <c r="U30" s="31"/>
    </row>
    <row r="31" spans="1:21" ht="12.75" customHeight="1" x14ac:dyDescent="0.3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3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3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3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35">
      <c r="A35" s="63" t="s">
        <v>2472</v>
      </c>
      <c r="B35" s="65" t="s">
        <v>2473</v>
      </c>
      <c r="C35" s="139" t="s">
        <v>3204</v>
      </c>
      <c r="D35" s="199">
        <v>147.36000000000001</v>
      </c>
      <c r="E35" s="31"/>
      <c r="F35" s="31"/>
      <c r="G35" s="31"/>
      <c r="H35" s="31"/>
      <c r="I35" s="31"/>
      <c r="J35" s="31"/>
      <c r="K35" s="31"/>
      <c r="L35" s="31"/>
      <c r="M35" s="31"/>
      <c r="N35" s="31"/>
      <c r="O35" s="31"/>
      <c r="P35" s="31"/>
      <c r="Q35" s="31"/>
      <c r="R35" s="31"/>
      <c r="S35" s="31"/>
      <c r="T35" s="31"/>
      <c r="U35" s="31"/>
    </row>
    <row r="36" spans="1:21" ht="12.75" customHeight="1" x14ac:dyDescent="0.35">
      <c r="A36" s="88" t="s">
        <v>2474</v>
      </c>
      <c r="B36" s="89" t="s">
        <v>3142</v>
      </c>
      <c r="C36" s="139" t="s">
        <v>3205</v>
      </c>
      <c r="D36" s="199">
        <v>3333.2</v>
      </c>
      <c r="E36" s="31"/>
      <c r="F36" s="31"/>
      <c r="G36" s="31"/>
      <c r="H36" s="31"/>
      <c r="I36" s="31"/>
      <c r="J36" s="31"/>
      <c r="K36" s="31"/>
      <c r="L36" s="31"/>
      <c r="M36" s="31"/>
      <c r="N36" s="31"/>
      <c r="O36" s="31"/>
      <c r="P36" s="31"/>
      <c r="Q36" s="31"/>
      <c r="R36" s="31"/>
      <c r="S36" s="31"/>
      <c r="T36" s="31"/>
      <c r="U36" s="31"/>
    </row>
    <row r="37" spans="1:21" ht="34.9" x14ac:dyDescent="0.3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25" x14ac:dyDescent="0.3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25" x14ac:dyDescent="0.3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2568</v>
      </c>
      <c r="B43" s="134" t="s">
        <v>3190</v>
      </c>
      <c r="C43" s="134" t="s">
        <v>3214</v>
      </c>
      <c r="D43" s="283">
        <v>258461.06</v>
      </c>
      <c r="E43" s="232"/>
      <c r="F43" s="31"/>
      <c r="G43" s="31"/>
      <c r="H43" s="31"/>
      <c r="I43" s="31"/>
      <c r="J43" s="31"/>
      <c r="K43" s="31"/>
      <c r="L43" s="31"/>
      <c r="M43" s="31"/>
      <c r="N43" s="31"/>
      <c r="O43" s="31"/>
      <c r="P43" s="31"/>
      <c r="Q43" s="31"/>
      <c r="R43" s="31"/>
      <c r="S43" s="31"/>
      <c r="T43" s="31"/>
      <c r="U43" s="31"/>
    </row>
    <row r="44" spans="1:21" ht="23.25" x14ac:dyDescent="0.35">
      <c r="A44" s="63"/>
      <c r="B44" s="89" t="s">
        <v>3215</v>
      </c>
      <c r="C44" s="139" t="s">
        <v>3216</v>
      </c>
      <c r="D44" s="34">
        <f>D5+D6-D25</f>
        <v>58871</v>
      </c>
      <c r="E44" s="31"/>
      <c r="F44" s="31"/>
      <c r="G44" s="31"/>
      <c r="H44" s="31"/>
      <c r="I44" s="31"/>
      <c r="J44" s="31"/>
      <c r="K44" s="31"/>
      <c r="L44" s="31"/>
      <c r="M44" s="31"/>
      <c r="N44" s="31"/>
      <c r="O44" s="31"/>
      <c r="P44" s="31"/>
      <c r="Q44" s="31"/>
      <c r="R44" s="31"/>
      <c r="S44" s="31"/>
      <c r="T44" s="31"/>
      <c r="U44" s="31"/>
    </row>
    <row r="45" spans="1:21" ht="23.25" x14ac:dyDescent="0.3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25" x14ac:dyDescent="0.3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25" x14ac:dyDescent="0.3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12.75" x14ac:dyDescent="0.3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25" x14ac:dyDescent="0.3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9" x14ac:dyDescent="0.3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3293</v>
      </c>
      <c r="C104" s="139" t="s">
        <v>3294</v>
      </c>
      <c r="D104" s="34">
        <f>SUM(D105:D109)</f>
        <v>58871</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2436</v>
      </c>
      <c r="B106" s="64" t="s">
        <v>3140</v>
      </c>
      <c r="C106" s="139" t="s">
        <v>3296</v>
      </c>
      <c r="D106" s="199">
        <v>58547.47</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2568</v>
      </c>
      <c r="B109" s="74" t="s">
        <v>3190</v>
      </c>
      <c r="C109" s="290" t="s">
        <v>3300</v>
      </c>
      <c r="D109" s="284">
        <v>323.52999999999997</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86" t="s">
        <v>3154</v>
      </c>
      <c r="B1" s="384"/>
      <c r="C1" s="384"/>
      <c r="D1" s="384"/>
      <c r="E1" s="51" t="s">
        <v>3301</v>
      </c>
      <c r="F1" s="51"/>
      <c r="G1" s="51"/>
      <c r="H1" s="51"/>
      <c r="I1" s="51"/>
      <c r="J1" s="51"/>
      <c r="K1" s="51"/>
      <c r="L1" s="51"/>
      <c r="M1" s="51"/>
      <c r="N1" s="51"/>
      <c r="O1" s="51"/>
      <c r="P1" s="51"/>
    </row>
    <row r="2" spans="1:17" ht="37.5" customHeight="1" x14ac:dyDescent="0.3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3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50231</v>
      </c>
      <c r="P3" s="51"/>
    </row>
    <row r="4" spans="1:17" ht="19.5" customHeight="1" x14ac:dyDescent="0.3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3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3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5">
      <c r="A23" s="387" t="s">
        <v>3335</v>
      </c>
      <c r="B23" s="388"/>
      <c r="C23" s="389"/>
      <c r="D23" s="95"/>
      <c r="E23" s="51">
        <f>SUM(E24:E297)</f>
        <v>0</v>
      </c>
      <c r="F23" s="51">
        <f>SUM(F24:F297)</f>
        <v>5</v>
      </c>
      <c r="G23" s="51"/>
      <c r="H23" s="51"/>
      <c r="I23" s="51"/>
      <c r="J23" s="51"/>
      <c r="K23" s="51"/>
      <c r="L23" s="51"/>
      <c r="M23" s="51"/>
      <c r="N23" s="51"/>
      <c r="O23" s="51"/>
      <c r="P23" s="51"/>
    </row>
    <row r="24" spans="1:16" ht="20.25" x14ac:dyDescent="0.3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3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3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3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3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3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3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2.75"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1.25" customHeight="1" x14ac:dyDescent="0.35">
      <c r="A1048" s="93"/>
      <c r="B1048" s="94"/>
      <c r="C1048" s="62"/>
      <c r="D1048" s="95"/>
      <c r="E1048" s="51"/>
      <c r="F1048" s="51"/>
      <c r="G1048" s="51"/>
      <c r="H1048" s="51"/>
      <c r="I1048" s="51"/>
      <c r="J1048" s="51"/>
      <c r="K1048" s="51"/>
      <c r="L1048" s="51"/>
      <c r="M1048" s="51"/>
      <c r="N1048" s="51"/>
      <c r="O1048" s="51"/>
      <c r="P1048" s="51"/>
    </row>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75" customHeight="1" x14ac:dyDescent="0.35"/>
    <row r="1478" spans="10:12" ht="15" customHeight="1" x14ac:dyDescent="0.35">
      <c r="J1478" s="40">
        <f>IF(AND(C1478=0,D1478),1,0)</f>
        <v>1</v>
      </c>
      <c r="L1478" s="40">
        <f>IF(C1478&lt;&gt;0,1,0)</f>
        <v>0</v>
      </c>
    </row>
    <row r="1479" spans="10:12" ht="15" customHeight="1" x14ac:dyDescent="0.35">
      <c r="J1479" s="41" t="s">
        <v>3655</v>
      </c>
    </row>
    <row r="1480" spans="10:12" ht="15.75" customHeight="1" x14ac:dyDescent="0.35"/>
    <row r="1481" spans="10:12" ht="15" customHeight="1" x14ac:dyDescent="0.3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2025-11-26T12:43:51Z</cp:lastPrinted>
  <dcterms:created xsi:type="dcterms:W3CDTF">2022-04-01T05:14:30Z</dcterms:created>
  <dcterms:modified xsi:type="dcterms:W3CDTF">2026-01-26T10:45:59Z</dcterms:modified>
</cp:coreProperties>
</file>